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GDrive UTFPR\walter@icomp.ufam.edu.br\Doutorado\Estudos\UX-MAPPER\Definitivo\"/>
    </mc:Choice>
  </mc:AlternateContent>
  <xr:revisionPtr revIDLastSave="0" documentId="13_ncr:1_{15070347-D001-4F1D-902F-1E8A0724328A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Participant Profiles" sheetId="25" r:id="rId1"/>
    <sheet name="UX-MAPPER (Analyzes)" sheetId="24" r:id="rId2"/>
    <sheet name="Q1" sheetId="2" r:id="rId3"/>
    <sheet name="Q2" sheetId="4" r:id="rId4"/>
    <sheet name="Q3" sheetId="5" r:id="rId5"/>
    <sheet name="Q4" sheetId="6" r:id="rId6"/>
    <sheet name="ATT" sheetId="9" r:id="rId7"/>
    <sheet name="BUGS" sheetId="10" r:id="rId8"/>
    <sheet name="IMPR" sheetId="11" r:id="rId9"/>
  </sheet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W44" i="24" l="1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W33" i="24"/>
  <c r="V33" i="24"/>
  <c r="U33" i="24"/>
  <c r="T33" i="24"/>
  <c r="S33" i="24"/>
  <c r="R33" i="24"/>
  <c r="Q33" i="24"/>
  <c r="P33" i="24"/>
  <c r="O33" i="24"/>
  <c r="N33" i="24"/>
  <c r="AB5" i="24" s="1"/>
  <c r="M33" i="24"/>
  <c r="L33" i="24"/>
  <c r="K33" i="24"/>
  <c r="J33" i="24"/>
  <c r="I33" i="24"/>
  <c r="H33" i="24"/>
  <c r="G33" i="24"/>
  <c r="F33" i="24"/>
  <c r="E33" i="24"/>
  <c r="D33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E4" i="24" l="1"/>
  <c r="Z5" i="24"/>
  <c r="AA4" i="24"/>
  <c r="AE5" i="24"/>
  <c r="AA6" i="24"/>
  <c r="Z6" i="24"/>
  <c r="AD4" i="24"/>
  <c r="AA5" i="24"/>
  <c r="AC5" i="24"/>
  <c r="AB4" i="24"/>
  <c r="AD3" i="24"/>
  <c r="Z4" i="24"/>
  <c r="AB6" i="24"/>
  <c r="AD5" i="24"/>
  <c r="Z3" i="24"/>
  <c r="AD6" i="24"/>
  <c r="AA3" i="24"/>
  <c r="AC4" i="24"/>
  <c r="AE6" i="24"/>
  <c r="AB3" i="24"/>
  <c r="AC6" i="24"/>
  <c r="AC3" i="24"/>
  <c r="AE3" i="24"/>
  <c r="P17" i="9"/>
  <c r="Q17" i="9" s="1"/>
  <c r="P18" i="9"/>
  <c r="Q18" i="9" s="1"/>
  <c r="P19" i="9"/>
  <c r="Q19" i="9" s="1"/>
  <c r="P20" i="9"/>
  <c r="Q20" i="9" s="1"/>
  <c r="P19" i="11"/>
  <c r="Q19" i="11" s="1"/>
  <c r="P18" i="11"/>
  <c r="Q18" i="11" s="1"/>
  <c r="P17" i="11"/>
  <c r="Q17" i="11" s="1"/>
  <c r="P22" i="11"/>
  <c r="Q22" i="11" s="1"/>
  <c r="P23" i="11"/>
  <c r="Q23" i="11" s="1"/>
  <c r="P21" i="11"/>
  <c r="Q21" i="11" s="1"/>
  <c r="P20" i="11"/>
  <c r="Q20" i="11" s="1"/>
  <c r="P26" i="11"/>
  <c r="Q26" i="11" s="1"/>
  <c r="P24" i="11"/>
  <c r="Q24" i="11" s="1"/>
  <c r="P25" i="11"/>
  <c r="Q25" i="11" s="1"/>
  <c r="P12" i="11"/>
  <c r="Q12" i="11" s="1"/>
  <c r="P10" i="11"/>
  <c r="Q10" i="11" s="1"/>
  <c r="P11" i="11"/>
  <c r="Q11" i="11" s="1"/>
  <c r="P9" i="11"/>
  <c r="Q9" i="11" s="1"/>
  <c r="P8" i="11"/>
  <c r="Q8" i="11" s="1"/>
  <c r="P7" i="11"/>
  <c r="Q7" i="11" s="1"/>
  <c r="P4" i="11"/>
  <c r="Q4" i="11" s="1"/>
  <c r="P5" i="11"/>
  <c r="Q5" i="11" s="1"/>
  <c r="P6" i="11"/>
  <c r="Q6" i="11" s="1"/>
  <c r="P13" i="11"/>
  <c r="Q13" i="11" s="1"/>
  <c r="P21" i="10"/>
  <c r="Q21" i="10" s="1"/>
  <c r="P24" i="10"/>
  <c r="Q24" i="10" s="1"/>
  <c r="P23" i="10"/>
  <c r="Q23" i="10" s="1"/>
  <c r="P20" i="10"/>
  <c r="Q20" i="10" s="1"/>
  <c r="P19" i="10"/>
  <c r="Q19" i="10" s="1"/>
  <c r="P18" i="10"/>
  <c r="Q18" i="10" s="1"/>
  <c r="P17" i="10"/>
  <c r="Q17" i="10" s="1"/>
  <c r="P22" i="10"/>
  <c r="Q22" i="10" s="1"/>
  <c r="P25" i="10"/>
  <c r="Q25" i="10" s="1"/>
  <c r="P26" i="10"/>
  <c r="Q26" i="10" s="1"/>
  <c r="P9" i="10"/>
  <c r="Q9" i="10" s="1"/>
  <c r="P10" i="10"/>
  <c r="Q10" i="10" s="1"/>
  <c r="P11" i="10"/>
  <c r="Q11" i="10" s="1"/>
  <c r="P12" i="10"/>
  <c r="Q12" i="10" s="1"/>
  <c r="P8" i="10"/>
  <c r="Q8" i="10" s="1"/>
  <c r="P7" i="10"/>
  <c r="Q7" i="10" s="1"/>
  <c r="P6" i="10"/>
  <c r="Q6" i="10" s="1"/>
  <c r="P4" i="10"/>
  <c r="Q4" i="10" s="1"/>
  <c r="P5" i="10"/>
  <c r="Q5" i="10" s="1"/>
  <c r="P13" i="10"/>
  <c r="Q13" i="10" s="1"/>
  <c r="P22" i="9"/>
  <c r="Q22" i="9" s="1"/>
  <c r="P21" i="9"/>
  <c r="Q21" i="9" s="1"/>
  <c r="P23" i="9"/>
  <c r="Q23" i="9" s="1"/>
  <c r="P25" i="9"/>
  <c r="Q25" i="9" s="1"/>
  <c r="P24" i="9"/>
  <c r="Q24" i="9" s="1"/>
  <c r="P26" i="9"/>
  <c r="Q26" i="9" s="1"/>
  <c r="P12" i="9"/>
  <c r="Q12" i="9" s="1"/>
  <c r="P10" i="9"/>
  <c r="Q10" i="9" s="1"/>
  <c r="P11" i="9"/>
  <c r="Q11" i="9" s="1"/>
  <c r="P7" i="9"/>
  <c r="Q7" i="9" s="1"/>
  <c r="P6" i="9"/>
  <c r="Q6" i="9" s="1"/>
  <c r="P8" i="9"/>
  <c r="Q8" i="9" s="1"/>
  <c r="P9" i="9"/>
  <c r="Q9" i="9" s="1"/>
  <c r="P5" i="9"/>
  <c r="Q5" i="9" s="1"/>
  <c r="P4" i="9"/>
  <c r="Q4" i="9" s="1"/>
  <c r="P13" i="9"/>
  <c r="Q13" i="9" s="1"/>
  <c r="B21" i="6"/>
  <c r="B20" i="6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17" i="5"/>
  <c r="B17" i="5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17" i="4"/>
  <c r="B17" i="4"/>
  <c r="C17" i="2"/>
  <c r="B17" i="2"/>
  <c r="C21" i="2"/>
  <c r="C22" i="2"/>
  <c r="C23" i="2"/>
  <c r="C24" i="2"/>
  <c r="C25" i="2"/>
  <c r="C26" i="2"/>
  <c r="C27" i="2"/>
  <c r="B27" i="2"/>
  <c r="B26" i="2"/>
  <c r="B25" i="2"/>
  <c r="B24" i="2"/>
  <c r="B23" i="2"/>
  <c r="B22" i="2"/>
  <c r="B21" i="2"/>
</calcChain>
</file>

<file path=xl/sharedStrings.xml><?xml version="1.0" encoding="utf-8"?>
<sst xmlns="http://schemas.openxmlformats.org/spreadsheetml/2006/main" count="874" uniqueCount="262">
  <si>
    <t>RE-BERT</t>
  </si>
  <si>
    <t>UI/UX Designer</t>
  </si>
  <si>
    <t>RE-BERT.</t>
  </si>
  <si>
    <t>SAFE</t>
  </si>
  <si>
    <t>good app</t>
  </si>
  <si>
    <t>bad app</t>
  </si>
  <si>
    <t>app for student</t>
  </si>
  <si>
    <t>online class</t>
  </si>
  <si>
    <t>like this app</t>
  </si>
  <si>
    <t>love this app</t>
  </si>
  <si>
    <t>good experience</t>
  </si>
  <si>
    <t>bad experience</t>
  </si>
  <si>
    <t>make this app</t>
  </si>
  <si>
    <t>assignment</t>
  </si>
  <si>
    <t>upload</t>
  </si>
  <si>
    <t>submit</t>
  </si>
  <si>
    <t>download</t>
  </si>
  <si>
    <t>refresh</t>
  </si>
  <si>
    <t>file</t>
  </si>
  <si>
    <t>notification</t>
  </si>
  <si>
    <t>app</t>
  </si>
  <si>
    <t>platform</t>
  </si>
  <si>
    <t>join</t>
  </si>
  <si>
    <t>get notification</t>
  </si>
  <si>
    <t>fix this problem</t>
  </si>
  <si>
    <t>submit my work</t>
  </si>
  <si>
    <t>fix the bug</t>
  </si>
  <si>
    <t>many bug</t>
  </si>
  <si>
    <t>network connection</t>
  </si>
  <si>
    <t>attach file</t>
  </si>
  <si>
    <t>school work</t>
  </si>
  <si>
    <t>do my work</t>
  </si>
  <si>
    <t>open</t>
  </si>
  <si>
    <t>post</t>
  </si>
  <si>
    <t>load</t>
  </si>
  <si>
    <t>account</t>
  </si>
  <si>
    <t>video</t>
  </si>
  <si>
    <t>dark mode</t>
  </si>
  <si>
    <t>search option</t>
  </si>
  <si>
    <t>add a feature</t>
  </si>
  <si>
    <t>more feature</t>
  </si>
  <si>
    <t>add an option</t>
  </si>
  <si>
    <t>new feature</t>
  </si>
  <si>
    <t>search bar</t>
  </si>
  <si>
    <t>private comment</t>
  </si>
  <si>
    <t>mode</t>
  </si>
  <si>
    <t>search</t>
  </si>
  <si>
    <t>theme</t>
  </si>
  <si>
    <t>option</t>
  </si>
  <si>
    <t>comment</t>
  </si>
  <si>
    <t>button</t>
  </si>
  <si>
    <t>X</t>
  </si>
  <si>
    <t>good aap</t>
  </si>
  <si>
    <t>Developer</t>
  </si>
  <si>
    <t>Quality Assurance Analyst</t>
  </si>
  <si>
    <t>&lt; 1 year</t>
  </si>
  <si>
    <t>I have worked on at least one project / I have used at least one educational application</t>
  </si>
  <si>
    <t>I did it on several projects, but not constantly</t>
  </si>
  <si>
    <t>Strongly disagree</t>
  </si>
  <si>
    <t>Disagree</t>
  </si>
  <si>
    <t>Partially disagree</t>
  </si>
  <si>
    <t>Neutral</t>
  </si>
  <si>
    <t>Partially agree</t>
  </si>
  <si>
    <t>Agree</t>
  </si>
  <si>
    <t>Strongly agree</t>
  </si>
  <si>
    <t>PU1</t>
  </si>
  <si>
    <t>PU2</t>
  </si>
  <si>
    <t>PU3</t>
  </si>
  <si>
    <t>PU4</t>
  </si>
  <si>
    <t>PEOU1</t>
  </si>
  <si>
    <t>PEOU2</t>
  </si>
  <si>
    <t>PEOU3</t>
  </si>
  <si>
    <t>PEOU4</t>
  </si>
  <si>
    <t>BI1</t>
  </si>
  <si>
    <t>BI2</t>
  </si>
  <si>
    <t>JR1</t>
  </si>
  <si>
    <t>JR3</t>
  </si>
  <si>
    <t>JR2</t>
  </si>
  <si>
    <t>OQ1</t>
  </si>
  <si>
    <t>OQ2</t>
  </si>
  <si>
    <t>OQ3</t>
  </si>
  <si>
    <t>RD1</t>
  </si>
  <si>
    <t>RD2</t>
  </si>
  <si>
    <t>RD3</t>
  </si>
  <si>
    <t>RD4</t>
  </si>
  <si>
    <t>Perceived Usefulness (PU)</t>
  </si>
  <si>
    <t>Perceived Ease Of Use (PEOU)</t>
  </si>
  <si>
    <t>Behavioral Intention (BI)</t>
  </si>
  <si>
    <t>Job Relevance (JR)</t>
  </si>
  <si>
    <t>Output Quality (OQ)</t>
  </si>
  <si>
    <t>Results Demonstrability (RD)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</si>
  <si>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</si>
  <si>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</si>
  <si>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</si>
  <si>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</si>
  <si>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</si>
  <si>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</si>
  <si>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</si>
  <si>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</si>
  <si>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</si>
  <si>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</si>
  <si>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</si>
  <si>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</si>
  <si>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</si>
  <si>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</si>
  <si>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All participants</t>
  </si>
  <si>
    <t>Already used automated approaches?</t>
  </si>
  <si>
    <t>Already analyzed user reviews?</t>
  </si>
  <si>
    <t>No</t>
  </si>
  <si>
    <t>Yes</t>
  </si>
  <si>
    <t>Never analyzed user reviews</t>
  </si>
  <si>
    <t>Profile</t>
  </si>
  <si>
    <t>Analyzed user reviews</t>
  </si>
  <si>
    <t>Analyzed using automated approaches</t>
  </si>
  <si>
    <t>PU</t>
  </si>
  <si>
    <t>Participant</t>
  </si>
  <si>
    <t>PEOU</t>
  </si>
  <si>
    <t>BI</t>
  </si>
  <si>
    <t>JR</t>
  </si>
  <si>
    <t>OQ</t>
  </si>
  <si>
    <t>RD</t>
  </si>
  <si>
    <t>Latest (or current) role on the software development team</t>
  </si>
  <si>
    <t>Professioanl experience in this role</t>
  </si>
  <si>
    <t>Experience in analyzing user feedback/reviews</t>
  </si>
  <si>
    <t>Experience in the domain of educational applications</t>
  </si>
  <si>
    <t>Requirements engineer / Product Owner (PO)</t>
  </si>
  <si>
    <t>Technical leader</t>
  </si>
  <si>
    <t>User experience assessment leader and data scientist</t>
  </si>
  <si>
    <t>PO and UX Researcher</t>
  </si>
  <si>
    <t>Research collaborator</t>
  </si>
  <si>
    <t>&gt; 10 years</t>
  </si>
  <si>
    <t>Between 7 and 9 years</t>
  </si>
  <si>
    <t>Between 4 and 6 years</t>
  </si>
  <si>
    <t>Between 1 na 3 years</t>
  </si>
  <si>
    <t>I've heard of it, but never done it</t>
  </si>
  <si>
    <t>I did it in at least one project</t>
  </si>
  <si>
    <t>I do this constantly as part of my job</t>
  </si>
  <si>
    <t>I have worked on several projects, but not constantly / I have used several educational applications, but not constantly</t>
  </si>
  <si>
    <t>I work on this constantly as part of my work / I use educational applications frequently</t>
  </si>
  <si>
    <t>I've never worked with it / I've never used any educational application</t>
  </si>
  <si>
    <t>Not useful</t>
  </si>
  <si>
    <t>Useful</t>
  </si>
  <si>
    <r>
      <t>I believe SAFE is</t>
    </r>
    <r>
      <rPr>
        <b/>
        <sz val="10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>better for identifying UX improvements</t>
    </r>
  </si>
  <si>
    <r>
      <t xml:space="preserve">RE-BERT seems to be </t>
    </r>
    <r>
      <rPr>
        <b/>
        <sz val="10"/>
        <color theme="9" tint="-0.249977111117893"/>
        <rFont val="Arial"/>
        <family val="2"/>
      </rPr>
      <t>more assertive about specifying features based on user comments</t>
    </r>
    <r>
      <rPr>
        <sz val="10"/>
        <rFont val="Arial"/>
        <family val="2"/>
      </rPr>
      <t>. In my view, SAFE ended up considering the weight of the most recurring words a lot, but the feature view, which often came in the same comment, was not considered correctly in the category.</t>
    </r>
  </si>
  <si>
    <r>
      <t xml:space="preserve">In my opinion, SAFE presents some subjective features for analysis, such as bad/good experience. I found RE-BERT to be </t>
    </r>
    <r>
      <rPr>
        <b/>
        <sz val="10"/>
        <color theme="9" tint="-0.249977111117893"/>
        <rFont val="Arial"/>
        <family val="2"/>
      </rPr>
      <t>clearer in presenting features</t>
    </r>
    <r>
      <rPr>
        <sz val="10"/>
        <rFont val="Arial"/>
        <family val="2"/>
      </rPr>
      <t xml:space="preserve"> than we need in review analysis.</t>
    </r>
  </si>
  <si>
    <r>
      <t xml:space="preserve">Some reviews organized on RE-BERT </t>
    </r>
    <r>
      <rPr>
        <b/>
        <sz val="10"/>
        <color rgb="FFC00000"/>
        <rFont val="Arial"/>
        <family val="2"/>
      </rPr>
      <t>seem to be in the wrong place</t>
    </r>
    <r>
      <rPr>
        <sz val="10"/>
        <rFont val="Arial"/>
        <family val="2"/>
      </rPr>
      <t xml:space="preserve">. The term and content of the comment does not fit. That's why I don't agree that they help identify opportunities for improvement; Furthermore, </t>
    </r>
    <r>
      <rPr>
        <b/>
        <sz val="10"/>
        <color rgb="FFC00000"/>
        <rFont val="Arial"/>
        <family val="2"/>
      </rPr>
      <t>the terms seem to be more related to functionalities and not to feelings of the user experience</t>
    </r>
    <r>
      <rPr>
        <sz val="10"/>
        <rFont val="Arial"/>
        <family val="2"/>
      </rPr>
      <t>. SAFE is better in all these bad points that I mentioned above about RE-BERT.</t>
    </r>
  </si>
  <si>
    <r>
      <t>The side</t>
    </r>
    <r>
      <rPr>
        <b/>
        <sz val="10"/>
        <color theme="9" tint="-0.249977111117893"/>
        <rFont val="Arial"/>
        <family val="2"/>
      </rPr>
      <t xml:space="preserve"> better translates users' feelings</t>
    </r>
  </si>
  <si>
    <r>
      <t xml:space="preserve">The features presented by SAFE were </t>
    </r>
    <r>
      <rPr>
        <b/>
        <sz val="10"/>
        <color theme="9" tint="-0.249977111117893"/>
        <rFont val="Arial"/>
        <family val="2"/>
      </rPr>
      <t>more consistent with the factors that were related</t>
    </r>
    <r>
      <rPr>
        <sz val="10"/>
        <rFont val="Arial"/>
        <family val="2"/>
      </rPr>
      <t>, mainly in relation to attractiveness. For the other factors, both approaches performed well.</t>
    </r>
  </si>
  <si>
    <r>
      <t xml:space="preserve">SAFE returns some more </t>
    </r>
    <r>
      <rPr>
        <b/>
        <sz val="10"/>
        <color rgb="FFC00000"/>
        <rFont val="Arial"/>
        <family val="2"/>
      </rPr>
      <t>random clippings,</t>
    </r>
    <r>
      <rPr>
        <sz val="10"/>
        <rFont val="Arial"/>
        <family val="2"/>
      </rPr>
      <t xml:space="preserve"> which for analysis become disposable. RE-BERT appears to be </t>
    </r>
    <r>
      <rPr>
        <b/>
        <sz val="10"/>
        <color theme="9" tint="-0.249977111117893"/>
        <rFont val="Arial"/>
        <family val="2"/>
      </rPr>
      <t>more concise</t>
    </r>
    <r>
      <rPr>
        <sz val="10"/>
        <rFont val="Arial"/>
        <family val="2"/>
      </rPr>
      <t xml:space="preserve"> in the features presented.</t>
    </r>
  </si>
  <si>
    <r>
      <t xml:space="preserve">I think RE-BERT </t>
    </r>
    <r>
      <rPr>
        <b/>
        <sz val="10"/>
        <color theme="9" tint="-0.249977111117893"/>
        <rFont val="Arial"/>
        <family val="2"/>
      </rPr>
      <t>found more features</t>
    </r>
    <r>
      <rPr>
        <sz val="10"/>
        <rFont val="Arial"/>
        <family val="2"/>
      </rPr>
      <t xml:space="preserve"> than SAFE.</t>
    </r>
  </si>
  <si>
    <r>
      <t>I think both approaches brought</t>
    </r>
    <r>
      <rPr>
        <b/>
        <sz val="10"/>
        <color theme="9" tint="-0.249977111117893"/>
        <rFont val="Arial"/>
        <family val="2"/>
      </rPr>
      <t xml:space="preserve"> interesting results</t>
    </r>
    <r>
      <rPr>
        <sz val="10"/>
        <rFont val="Arial"/>
        <family val="2"/>
      </rPr>
      <t>, but some features are not very representative because they</t>
    </r>
    <r>
      <rPr>
        <b/>
        <sz val="10"/>
        <color rgb="FFC00000"/>
        <rFont val="Arial"/>
        <family val="2"/>
      </rPr>
      <t xml:space="preserve"> are very generic</t>
    </r>
    <r>
      <rPr>
        <sz val="10"/>
        <rFont val="Arial"/>
        <family val="2"/>
      </rPr>
      <t>.</t>
    </r>
  </si>
  <si>
    <t>The features presented by the approach are informative and make it possible to identify opportunities for improving UX"</t>
  </si>
  <si>
    <t>Median</t>
  </si>
  <si>
    <t>Pros</t>
  </si>
  <si>
    <t>Cons</t>
  </si>
  <si>
    <t>Found more features</t>
  </si>
  <si>
    <t>More assertive</t>
  </si>
  <si>
    <t>Clearer</t>
  </si>
  <si>
    <t>More concise</t>
  </si>
  <si>
    <t>Presents more features</t>
  </si>
  <si>
    <t>More specific</t>
  </si>
  <si>
    <t>Interesting results</t>
  </si>
  <si>
    <t>Helps identify specific points</t>
  </si>
  <si>
    <t>More specific classification</t>
  </si>
  <si>
    <t>The term does not fit with the content of the comment</t>
  </si>
  <si>
    <t>Terms very related to features and not feelings</t>
  </si>
  <si>
    <t>Some features are generic</t>
  </si>
  <si>
    <t>Does not bring user emotion</t>
  </si>
  <si>
    <t>Best for identifying features</t>
  </si>
  <si>
    <t>Terms more related to feelings</t>
  </si>
  <si>
    <t>Terms more consistent with reviews</t>
  </si>
  <si>
    <t>Translates feelings better</t>
  </si>
  <si>
    <t>Terms most related to factors</t>
  </si>
  <si>
    <t>Most useful for the "Improvement Request" factor</t>
  </si>
  <si>
    <t>Language more related to user experience</t>
  </si>
  <si>
    <t>As it is generic, it allows you to identify features/functionalities not listed</t>
  </si>
  <si>
    <t>The feature view is not considered correctly in the category</t>
  </si>
  <si>
    <t>Presents subjective features</t>
  </si>
  <si>
    <t>Returns random clippings</t>
  </si>
  <si>
    <t>You need to get into the reviews</t>
  </si>
  <si>
    <t>Requires more time for the team</t>
  </si>
  <si>
    <t>The search is more laborious</t>
  </si>
  <si>
    <t>Common terms that are not relevant to be analyzed</t>
  </si>
  <si>
    <t>Question:</t>
  </si>
  <si>
    <t>Preference</t>
  </si>
  <si>
    <t>Reason</t>
  </si>
  <si>
    <t>I liked both, but I would choose SAFE, as it is more specific in the list of features, especially in the BUGS category.</t>
  </si>
  <si>
    <t>SAFE approach</t>
  </si>
  <si>
    <t>I would stick with RE-BERT even though I think it could be improved, bringing compound terms and not single words, like 'dark mode' instead of just 'mode'.</t>
  </si>
  <si>
    <t>The features extracted by the approach are varied and unique</t>
  </si>
  <si>
    <t>I rarely saw different features that represented the same thing.</t>
  </si>
  <si>
    <t>I believe that in RE-BERT there are duplicate features, however this depends on the way different users call a function. There could be an option to combine features if there was this type of situation.</t>
  </si>
  <si>
    <r>
      <t xml:space="preserve">I found that the variation in perception of the most recurrent words by SAFE brought </t>
    </r>
    <r>
      <rPr>
        <b/>
        <sz val="10"/>
        <color rgb="FFC00000"/>
        <rFont val="Arial"/>
        <family val="2"/>
      </rPr>
      <t>variations regarding the same aspect</t>
    </r>
    <r>
      <rPr>
        <sz val="10"/>
        <rFont val="Arial"/>
        <family val="2"/>
      </rPr>
      <t>. Example: BAD app and GOOD app.</t>
    </r>
  </si>
  <si>
    <r>
      <t>SAFE has</t>
    </r>
    <r>
      <rPr>
        <b/>
        <sz val="10"/>
        <color rgb="FFC00000"/>
        <rFont val="Arial"/>
        <family val="2"/>
      </rPr>
      <t xml:space="preserve"> some redundancies</t>
    </r>
    <r>
      <rPr>
        <sz val="10"/>
        <rFont val="Arial"/>
        <family val="2"/>
      </rPr>
      <t>, such as fix this problem and fix the bug. RE-BERT already</t>
    </r>
    <r>
      <rPr>
        <b/>
        <sz val="10"/>
        <color theme="9" tint="-0.249977111117893"/>
        <rFont val="Arial"/>
        <family val="2"/>
      </rPr>
      <t xml:space="preserve"> presents the main features that need corrections in the app</t>
    </r>
    <r>
      <rPr>
        <sz val="10"/>
        <rFont val="Arial"/>
        <family val="2"/>
      </rPr>
      <t>.</t>
    </r>
  </si>
  <si>
    <r>
      <t xml:space="preserve">In SAFE, the classification and organization of reviews seems to be </t>
    </r>
    <r>
      <rPr>
        <b/>
        <sz val="10"/>
        <color theme="9" tint="-0.249977111117893"/>
        <rFont val="Arial"/>
        <family val="2"/>
      </rPr>
      <t>much more cohesive</t>
    </r>
    <r>
      <rPr>
        <sz val="10"/>
        <rFont val="Arial"/>
        <family val="2"/>
      </rPr>
      <t xml:space="preserve"> compared to RE-BERT.</t>
    </r>
  </si>
  <si>
    <r>
      <t xml:space="preserve">There were </t>
    </r>
    <r>
      <rPr>
        <b/>
        <sz val="10"/>
        <color rgb="FFC00000"/>
        <rFont val="Arial"/>
        <family val="2"/>
      </rPr>
      <t>many similar terms</t>
    </r>
    <r>
      <rPr>
        <sz val="10"/>
        <rFont val="Arial"/>
        <family val="2"/>
      </rPr>
      <t xml:space="preserve"> and they were cut from the features presented by SAFE.</t>
    </r>
  </si>
  <si>
    <r>
      <t xml:space="preserve">SAFE presents </t>
    </r>
    <r>
      <rPr>
        <b/>
        <sz val="10"/>
        <color rgb="FFC00000"/>
        <rFont val="Arial"/>
        <family val="2"/>
      </rPr>
      <t>more semantically similar features</t>
    </r>
    <r>
      <rPr>
        <sz val="10"/>
        <rFont val="Arial"/>
        <family val="2"/>
      </rPr>
      <t xml:space="preserve">, while RE-BERT presents </t>
    </r>
    <r>
      <rPr>
        <b/>
        <sz val="10"/>
        <color theme="9" tint="-0.249977111117893"/>
        <rFont val="Arial"/>
        <family val="2"/>
      </rPr>
      <t>more distinct features</t>
    </r>
    <r>
      <rPr>
        <sz val="10"/>
        <rFont val="Arial"/>
        <family val="2"/>
      </rPr>
      <t>.</t>
    </r>
  </si>
  <si>
    <r>
      <t>In SAFE there is a</t>
    </r>
    <r>
      <rPr>
        <b/>
        <sz val="10"/>
        <color rgb="FFC00000"/>
        <rFont val="Arial"/>
        <family val="2"/>
      </rPr>
      <t xml:space="preserve"> lot of redundancy</t>
    </r>
    <r>
      <rPr>
        <sz val="10"/>
        <rFont val="Arial"/>
        <family val="2"/>
      </rPr>
      <t>. There could be a blacklist of terms._x000D_
In RE-BERT there are</t>
    </r>
    <r>
      <rPr>
        <b/>
        <sz val="10"/>
        <color theme="9" tint="-0.249977111117893"/>
        <rFont val="Arial"/>
        <family val="2"/>
      </rPr>
      <t xml:space="preserve"> few redundancies</t>
    </r>
    <r>
      <rPr>
        <sz val="10"/>
        <rFont val="Arial"/>
        <family val="2"/>
      </rPr>
      <t>.</t>
    </r>
  </si>
  <si>
    <r>
      <t xml:space="preserve">I thought SAFE brought </t>
    </r>
    <r>
      <rPr>
        <b/>
        <sz val="10"/>
        <color rgb="FFC00000"/>
        <rFont val="Arial"/>
        <family val="2"/>
      </rPr>
      <t>more repeated features</t>
    </r>
    <r>
      <rPr>
        <sz val="10"/>
        <rFont val="Arial"/>
        <family val="2"/>
      </rPr>
      <t>, which could be combined to represent something more meaningful.</t>
    </r>
  </si>
  <si>
    <r>
      <t xml:space="preserve">SAFE: </t>
    </r>
    <r>
      <rPr>
        <b/>
        <sz val="10"/>
        <color theme="9" tint="-0.249977111117893"/>
        <rFont val="Arial"/>
        <family val="2"/>
      </rPr>
      <t>comments, improvements compliments are always unique and SAFE captures this well_x000D_</t>
    </r>
    <r>
      <rPr>
        <sz val="10"/>
        <rFont val="Arial"/>
        <family val="2"/>
      </rPr>
      <t xml:space="preserve">
_x000D_
RE-BERT: I didn't think it was unique, for me what was shown was </t>
    </r>
    <r>
      <rPr>
        <b/>
        <sz val="10"/>
        <color rgb="FFC00000"/>
        <rFont val="Arial"/>
        <family val="2"/>
      </rPr>
      <t>very generic</t>
    </r>
    <r>
      <rPr>
        <sz val="10"/>
        <rFont val="Arial"/>
        <family val="2"/>
      </rPr>
      <t>.</t>
    </r>
  </si>
  <si>
    <r>
      <t xml:space="preserve">From what I remember, Safe has </t>
    </r>
    <r>
      <rPr>
        <b/>
        <sz val="10"/>
        <color rgb="FFC00000"/>
        <rFont val="Arial"/>
        <family val="2"/>
      </rPr>
      <t>more similar features</t>
    </r>
  </si>
  <si>
    <t>Presented more specific features for Attractiveness and Bugs/Crash</t>
  </si>
  <si>
    <t>Presents the main features that need corrections</t>
  </si>
  <si>
    <t>Features more distinct features</t>
  </si>
  <si>
    <t>Few redundancies</t>
  </si>
  <si>
    <t>More specific features</t>
  </si>
  <si>
    <t>Presents some redundant features that could be grouped</t>
  </si>
  <si>
    <t>Much generic</t>
  </si>
  <si>
    <t>More specific on the “Improvement Request” factor</t>
  </si>
  <si>
    <t>Classification and organization of reviews more cohesive</t>
  </si>
  <si>
    <t>Comments, improvements, compliments are unique and SAFE captures this well</t>
  </si>
  <si>
    <t>It was not good in the "Bugs/Crash" and "Attractiveness" factors, leaving it very generic</t>
  </si>
  <si>
    <t>Variations of the same feature (good/bad)</t>
  </si>
  <si>
    <t>Redundancies (fix this problem/fix the bug)</t>
  </si>
  <si>
    <t>Many similar terms that were cut</t>
  </si>
  <si>
    <t>More semantically similar features</t>
  </si>
  <si>
    <t>Lots of redundancy</t>
  </si>
  <si>
    <t>Repeated features that could be combined</t>
  </si>
  <si>
    <t>More similar features</t>
  </si>
  <si>
    <t>Features that don't give much context (good app, bad app)</t>
  </si>
  <si>
    <t>Comments need to be re-analyzed</t>
  </si>
  <si>
    <t>I have no difficulty understanding the features extracted by the approach</t>
  </si>
  <si>
    <r>
      <t xml:space="preserve">The features extracted by SAFE </t>
    </r>
    <r>
      <rPr>
        <b/>
        <sz val="10"/>
        <color rgb="FFC00000"/>
        <rFont val="Arial"/>
        <family val="2"/>
      </rPr>
      <t>seemed more like expressions commonly used in evaluations than features themselves</t>
    </r>
    <r>
      <rPr>
        <sz val="10"/>
        <rFont val="Arial"/>
        <family val="2"/>
      </rPr>
      <t xml:space="preserve">. Additionally, </t>
    </r>
    <r>
      <rPr>
        <b/>
        <sz val="10"/>
        <color rgb="FFC00000"/>
        <rFont val="Arial"/>
        <family val="2"/>
      </rPr>
      <t>some features were generic</t>
    </r>
    <r>
      <rPr>
        <sz val="10"/>
        <rFont val="Arial"/>
        <family val="2"/>
      </rPr>
      <t xml:space="preserve"> about the application as a whole or referred to aspects of different features, such as "add an option". RE-BERT </t>
    </r>
    <r>
      <rPr>
        <b/>
        <sz val="10"/>
        <color rgb="FFC00000"/>
        <rFont val="Arial"/>
        <family val="2"/>
      </rPr>
      <t>also presented this problem in some features</t>
    </r>
    <r>
      <rPr>
        <sz val="10"/>
        <rFont val="Arial"/>
        <family val="2"/>
      </rPr>
      <t>, but to a lesser extent.</t>
    </r>
  </si>
  <si>
    <r>
      <t xml:space="preserve">Sometimes, understanding is somewhat compromised because </t>
    </r>
    <r>
      <rPr>
        <b/>
        <sz val="10"/>
        <color rgb="FFC00000"/>
        <rFont val="Arial"/>
        <family val="2"/>
      </rPr>
      <t>the features are very generic</t>
    </r>
    <r>
      <rPr>
        <sz val="10"/>
        <rFont val="Arial"/>
        <family val="2"/>
      </rPr>
      <t xml:space="preserve"> and deal with </t>
    </r>
    <r>
      <rPr>
        <b/>
        <sz val="10"/>
        <color rgb="FFC00000"/>
        <rFont val="Arial"/>
        <family val="2"/>
      </rPr>
      <t>very general items or functionalities</t>
    </r>
    <r>
      <rPr>
        <sz val="10"/>
        <rFont val="Arial"/>
        <family val="2"/>
      </rPr>
      <t>.</t>
    </r>
  </si>
  <si>
    <r>
      <t xml:space="preserve">At SAFE, some features </t>
    </r>
    <r>
      <rPr>
        <b/>
        <sz val="10"/>
        <color rgb="FFC00000"/>
        <rFont val="Arial"/>
        <family val="2"/>
      </rPr>
      <t>needed to check the comments to better understand why they were extracted</t>
    </r>
    <r>
      <rPr>
        <sz val="10"/>
        <rFont val="Arial"/>
        <family val="2"/>
      </rPr>
      <t xml:space="preserve">, as initially it didn't make much sense, but </t>
    </r>
    <r>
      <rPr>
        <b/>
        <sz val="10"/>
        <color theme="9" tint="-0.249977111117893"/>
        <rFont val="Arial"/>
        <family val="2"/>
      </rPr>
      <t>when consulting the comments, it became easy</t>
    </r>
    <r>
      <rPr>
        <sz val="10"/>
        <rFont val="Arial"/>
        <family val="2"/>
      </rPr>
      <t xml:space="preserve"> to check why they were selected.</t>
    </r>
  </si>
  <si>
    <r>
      <t xml:space="preserve">RE-BERT, despite being </t>
    </r>
    <r>
      <rPr>
        <b/>
        <sz val="10"/>
        <color theme="9" tint="-0.249977111117893"/>
        <rFont val="Arial"/>
        <family val="2"/>
      </rPr>
      <t>more assertive in opportunities for improvements and indication of new features</t>
    </r>
    <r>
      <rPr>
        <sz val="10"/>
        <rFont val="Arial"/>
        <family val="2"/>
      </rPr>
      <t xml:space="preserve">, is </t>
    </r>
    <r>
      <rPr>
        <b/>
        <sz val="10"/>
        <color rgb="FFC00000"/>
        <rFont val="Arial"/>
        <family val="2"/>
      </rPr>
      <t>less clear</t>
    </r>
    <r>
      <rPr>
        <sz val="10"/>
        <rFont val="Arial"/>
        <family val="2"/>
      </rPr>
      <t xml:space="preserve"> because in many cases it </t>
    </r>
    <r>
      <rPr>
        <b/>
        <sz val="10"/>
        <color rgb="FFC00000"/>
        <rFont val="Arial"/>
        <family val="2"/>
      </rPr>
      <t xml:space="preserve">only brings one word </t>
    </r>
    <r>
      <rPr>
        <sz val="10"/>
        <rFont val="Arial"/>
        <family val="2"/>
      </rPr>
      <t>for consideration in a category. Example: the word APP did not specifically mention what it was about as a feature unless other information was seen in the same comment.</t>
    </r>
  </si>
  <si>
    <r>
      <rPr>
        <b/>
        <sz val="10"/>
        <color theme="9" tint="-0.249977111117893"/>
        <rFont val="Arial"/>
        <family val="2"/>
      </rPr>
      <t>I had no doubts</t>
    </r>
    <r>
      <rPr>
        <sz val="10"/>
        <rFont val="Arial"/>
        <family val="2"/>
      </rPr>
      <t xml:space="preserve"> with RE-BERT, when reading the review comments, I realized that </t>
    </r>
    <r>
      <rPr>
        <b/>
        <sz val="10"/>
        <color theme="9" tint="-0.249977111117893"/>
        <rFont val="Arial"/>
        <family val="2"/>
      </rPr>
      <t>they made sense with what I expected</t>
    </r>
    <r>
      <rPr>
        <sz val="10"/>
        <rFont val="Arial"/>
        <family val="2"/>
      </rPr>
      <t xml:space="preserve">. Regarding SAFE, I </t>
    </r>
    <r>
      <rPr>
        <b/>
        <sz val="10"/>
        <color rgb="FFC00000"/>
        <rFont val="Arial"/>
        <family val="2"/>
      </rPr>
      <t>noticed redundancies</t>
    </r>
    <r>
      <rPr>
        <sz val="10"/>
        <rFont val="Arial"/>
        <family val="2"/>
      </rPr>
      <t xml:space="preserve">, </t>
    </r>
    <r>
      <rPr>
        <b/>
        <sz val="10"/>
        <color rgb="FFC00000"/>
        <rFont val="Arial"/>
        <family val="2"/>
      </rPr>
      <t>making it</t>
    </r>
    <r>
      <rPr>
        <sz val="1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necessary to analyze the comments to understand the main points</t>
    </r>
    <r>
      <rPr>
        <sz val="10"/>
        <rFont val="Arial"/>
        <family val="2"/>
      </rPr>
      <t>.</t>
    </r>
  </si>
  <si>
    <r>
      <t xml:space="preserve">I had </t>
    </r>
    <r>
      <rPr>
        <b/>
        <sz val="10"/>
        <color rgb="FFC00000"/>
        <rFont val="Arial"/>
        <family val="2"/>
      </rPr>
      <t>difficulty understanding some of SAFE's features</t>
    </r>
    <r>
      <rPr>
        <sz val="10"/>
        <rFont val="Arial"/>
        <family val="2"/>
      </rPr>
      <t xml:space="preserve"> initially. However, </t>
    </r>
    <r>
      <rPr>
        <b/>
        <sz val="10"/>
        <color theme="9" tint="-0.249977111117893"/>
        <rFont val="Arial"/>
        <family val="2"/>
      </rPr>
      <t>after exploring the reviews I realized that they really made sense</t>
    </r>
    <r>
      <rPr>
        <sz val="10"/>
        <rFont val="Arial"/>
        <family val="2"/>
      </rPr>
      <t xml:space="preserve">. The opposite happened with RE-BERT's features, the ones I couldn't understand </t>
    </r>
    <r>
      <rPr>
        <b/>
        <sz val="10"/>
        <color rgb="FFC00000"/>
        <rFont val="Arial"/>
        <family val="2"/>
      </rPr>
      <t>remained confusing even after reading some reviews</t>
    </r>
    <r>
      <rPr>
        <sz val="10"/>
        <rFont val="Arial"/>
        <family val="2"/>
      </rPr>
      <t>.</t>
    </r>
  </si>
  <si>
    <r>
      <t xml:space="preserve">I believe that </t>
    </r>
    <r>
      <rPr>
        <b/>
        <sz val="10"/>
        <color theme="9" tint="-0.249977111117893"/>
        <rFont val="Arial"/>
        <family val="2"/>
      </rPr>
      <t>both have easy-to-understand cutouts</t>
    </r>
    <r>
      <rPr>
        <sz val="10"/>
        <rFont val="Arial"/>
        <family val="2"/>
      </rPr>
      <t>, however, in terms of practical use, I prefer a return to less subjective cutouts.</t>
    </r>
  </si>
  <si>
    <r>
      <t xml:space="preserve">In both cases, the extracted features are </t>
    </r>
    <r>
      <rPr>
        <b/>
        <sz val="10"/>
        <color theme="9" tint="-0.249977111117893"/>
        <rFont val="Arial"/>
        <family val="2"/>
      </rPr>
      <t>clear</t>
    </r>
    <r>
      <rPr>
        <sz val="10"/>
        <rFont val="Arial"/>
        <family val="2"/>
      </rPr>
      <t xml:space="preserve"> and </t>
    </r>
    <r>
      <rPr>
        <b/>
        <sz val="10"/>
        <color theme="9" tint="-0.249977111117893"/>
        <rFont val="Arial"/>
        <family val="2"/>
      </rPr>
      <t>easy to understand</t>
    </r>
    <r>
      <rPr>
        <sz val="10"/>
        <rFont val="Arial"/>
        <family val="2"/>
      </rPr>
      <t>.</t>
    </r>
  </si>
  <si>
    <r>
      <t>SAFE: as the feature shows more comments and what the user experience shows,</t>
    </r>
    <r>
      <rPr>
        <b/>
        <sz val="10"/>
        <color theme="9" tint="-0.249977111117893"/>
        <rFont val="Arial"/>
        <family val="2"/>
      </rPr>
      <t xml:space="preserve"> I can understand what the feature really shows</t>
    </r>
    <r>
      <rPr>
        <sz val="10"/>
        <rFont val="Arial"/>
        <family val="2"/>
      </rPr>
      <t>_x000D_
_x000D_
RE-BERT: I can understand but based on the level of experience and knowledge in the area, but</t>
    </r>
    <r>
      <rPr>
        <b/>
        <sz val="10"/>
        <color rgb="FFC00000"/>
        <rFont val="Arial"/>
        <family val="2"/>
      </rPr>
      <t xml:space="preserve"> for people who don't have the minimum, it would definitely be difficult</t>
    </r>
    <r>
      <rPr>
        <sz val="10"/>
        <rFont val="Arial"/>
        <family val="2"/>
      </rPr>
      <t xml:space="preserve">. </t>
    </r>
  </si>
  <si>
    <r>
      <rPr>
        <b/>
        <sz val="10"/>
        <color theme="9" tint="-0.249977111117893"/>
        <rFont val="Arial"/>
        <family val="2"/>
      </rPr>
      <t>I had no difficulty understanding</t>
    </r>
    <r>
      <rPr>
        <sz val="10"/>
        <rFont val="Arial"/>
        <family val="2"/>
      </rPr>
      <t xml:space="preserve"> the features</t>
    </r>
  </si>
  <si>
    <t>Is more assertive in opportunities for improvements</t>
  </si>
  <si>
    <t>I had no doubts</t>
  </si>
  <si>
    <t>Features easy-to-understand cutout</t>
  </si>
  <si>
    <t>Presents less subjective cuts</t>
  </si>
  <si>
    <t>The features already indicate the app’s problem</t>
  </si>
  <si>
    <t>They are clear and easy to understand</t>
  </si>
  <si>
    <t>There were no difficulties</t>
  </si>
  <si>
    <t>Presented some generic features</t>
  </si>
  <si>
    <t>Less clear because it contains just one word</t>
  </si>
  <si>
    <t>The features remain confusing even after reading the reviews</t>
  </si>
  <si>
    <t>Features are very generic and functionalities are very general</t>
  </si>
  <si>
    <t>People without knowledge in the area would have difficulty understanding the terms</t>
  </si>
  <si>
    <t>The features make sense after reading the reviews</t>
  </si>
  <si>
    <t>I can understand what the feature really shows</t>
  </si>
  <si>
    <t>They look more like expressions and not features</t>
  </si>
  <si>
    <t>You need to check the comments</t>
  </si>
  <si>
    <t>Redundancies. You need to see the comments</t>
  </si>
  <si>
    <t>Difficulty understanding features</t>
  </si>
  <si>
    <t>Leave any doubts and it is necessary to enter the reviews</t>
  </si>
  <si>
    <t>Features that are difficult to understand</t>
  </si>
  <si>
    <r>
      <t xml:space="preserve">I had </t>
    </r>
    <r>
      <rPr>
        <b/>
        <sz val="10"/>
        <color rgb="FFC00000"/>
        <rFont val="Arial"/>
        <family val="2"/>
      </rPr>
      <t>difficulty understanding</t>
    </r>
    <r>
      <rPr>
        <sz val="10"/>
        <rFont val="Arial"/>
        <family val="2"/>
      </rPr>
      <t xml:space="preserve"> SAFE features.</t>
    </r>
  </si>
  <si>
    <r>
      <t xml:space="preserve">RE-BERT's organization into features (app functionalities) </t>
    </r>
    <r>
      <rPr>
        <b/>
        <sz val="10"/>
        <color theme="9" tint="-0.249977111117893"/>
        <rFont val="Arial"/>
        <family val="2"/>
      </rPr>
      <t>helps to identify specific points of improvement to develop similar applications</t>
    </r>
    <r>
      <rPr>
        <sz val="10"/>
        <rFont val="Arial"/>
        <family val="2"/>
      </rPr>
      <t xml:space="preserve">, SAFE presents a </t>
    </r>
    <r>
      <rPr>
        <b/>
        <sz val="10"/>
        <color theme="9" tint="-0.249977111117893"/>
        <rFont val="Arial"/>
        <family val="2"/>
      </rPr>
      <t>more generic organization</t>
    </r>
    <r>
      <rPr>
        <sz val="10"/>
        <rFont val="Arial"/>
        <family val="2"/>
      </rPr>
      <t xml:space="preserve"> which can be interesting if the person wants to </t>
    </r>
    <r>
      <rPr>
        <b/>
        <sz val="10"/>
        <color theme="9" tint="-0.249977111117893"/>
        <rFont val="Arial"/>
        <family val="2"/>
      </rPr>
      <t>know about a functionality/feature that is not available</t>
    </r>
    <r>
      <rPr>
        <sz val="10"/>
        <rFont val="Arial"/>
        <family val="2"/>
      </rPr>
      <t xml:space="preserve">. listed, but the </t>
    </r>
    <r>
      <rPr>
        <b/>
        <sz val="10"/>
        <color rgb="FFC00000"/>
        <rFont val="Arial"/>
        <family val="2"/>
      </rPr>
      <t>search is more laborious compared to re-bert</t>
    </r>
  </si>
  <si>
    <t>I would choose RE-BERT considering the fact that from what I analyzed during the study, RE-BERT removed more specific comments about the features and classified better in keywords what I would find there. However, I would still suggest creating an improvement to focus only on the sentence that refers to the extracted set instead of showing the store's comment as a whole.</t>
  </si>
  <si>
    <r>
      <t>RE-BERT's Top features</t>
    </r>
    <r>
      <rPr>
        <b/>
        <sz val="10"/>
        <color theme="9" tint="-0.249977111117893"/>
        <rFont val="Arial"/>
        <family val="2"/>
      </rPr>
      <t xml:space="preserve"> already give you an idea of what the app's problem would be</t>
    </r>
    <r>
      <rPr>
        <sz val="10"/>
        <rFont val="Arial"/>
        <family val="2"/>
      </rPr>
      <t xml:space="preserve">. The SAFE ones </t>
    </r>
    <r>
      <rPr>
        <b/>
        <sz val="10"/>
        <color rgb="FFC00000"/>
        <rFont val="Arial"/>
        <family val="2"/>
      </rPr>
      <t xml:space="preserve">leave doubt </t>
    </r>
    <r>
      <rPr>
        <sz val="10"/>
        <rFont val="Arial"/>
        <family val="2"/>
      </rPr>
      <t xml:space="preserve">and </t>
    </r>
    <r>
      <rPr>
        <b/>
        <sz val="10"/>
        <color rgb="FFC00000"/>
        <rFont val="Arial"/>
        <family val="2"/>
      </rPr>
      <t>it is necessary to enter the evaluation</t>
    </r>
    <r>
      <rPr>
        <sz val="10"/>
        <rFont val="Arial"/>
        <family val="2"/>
      </rPr>
      <t>s to see if it is really a feature or not.</t>
    </r>
  </si>
  <si>
    <r>
      <t xml:space="preserve">SAFE was </t>
    </r>
    <r>
      <rPr>
        <b/>
        <sz val="10"/>
        <color theme="9" tint="-0.249977111117893"/>
        <rFont val="Arial"/>
        <family val="2"/>
      </rPr>
      <t>more specific in the list of feature</t>
    </r>
    <r>
      <rPr>
        <sz val="10"/>
        <rFont val="Arial"/>
        <family val="2"/>
      </rPr>
      <t>s, such as for the improvements category, but</t>
    </r>
    <r>
      <rPr>
        <b/>
        <sz val="10"/>
        <color rgb="FFC00000"/>
        <rFont val="Arial"/>
        <family val="2"/>
      </rPr>
      <t xml:space="preserve"> it was not as good in the Bugs and Attractive categories</t>
    </r>
    <r>
      <rPr>
        <sz val="10"/>
        <rFont val="Arial"/>
        <family val="2"/>
      </rPr>
      <t xml:space="preserve">, as it presented some non-specific features and left it a bit generic. RE-BERT was </t>
    </r>
    <r>
      <rPr>
        <b/>
        <sz val="10"/>
        <color theme="9" tint="-0.249977111117893"/>
        <rFont val="Arial"/>
        <family val="2"/>
      </rPr>
      <t>very good for attractiveness and bugs</t>
    </r>
    <r>
      <rPr>
        <sz val="10"/>
        <rFont val="Arial"/>
        <family val="2"/>
      </rPr>
      <t>, because he directed the features to the categories.</t>
    </r>
  </si>
  <si>
    <r>
      <t xml:space="preserve">Basically the same thought as the previous comment, SAFE often extracts comments like: "good app", "bad app", or similar things that usually </t>
    </r>
    <r>
      <rPr>
        <b/>
        <sz val="10"/>
        <color rgb="FFC00000"/>
        <rFont val="Arial"/>
        <family val="2"/>
      </rPr>
      <t>won't give me much context</t>
    </r>
    <r>
      <rPr>
        <sz val="10"/>
        <rFont val="Arial"/>
        <family val="2"/>
      </rPr>
      <t xml:space="preserve"> or will </t>
    </r>
    <r>
      <rPr>
        <b/>
        <sz val="10"/>
        <color rgb="FFC00000"/>
        <rFont val="Arial"/>
        <family val="2"/>
      </rPr>
      <t>make me have to re-analyze the comments one by one</t>
    </r>
    <r>
      <rPr>
        <sz val="10"/>
        <rFont val="Arial"/>
        <family val="2"/>
      </rPr>
      <t xml:space="preserve"> to be able to identify what is good and bad. In RE-BERT, the identified keywords will usually help me more because they are </t>
    </r>
    <r>
      <rPr>
        <b/>
        <sz val="10"/>
        <color theme="9" tint="-0.249977111117893"/>
        <rFont val="Arial"/>
        <family val="2"/>
      </rPr>
      <t>more focused on specific features</t>
    </r>
    <r>
      <rPr>
        <sz val="10"/>
        <rFont val="Arial"/>
        <family val="2"/>
      </rPr>
      <t xml:space="preserve"> and within them I analyze whether it is bad or take a set to better understand what is happening in the feature.</t>
    </r>
  </si>
  <si>
    <r>
      <t xml:space="preserve">RE-BERT </t>
    </r>
    <r>
      <rPr>
        <b/>
        <sz val="10"/>
        <color theme="9" tint="-0.249977111117893"/>
        <rFont val="Arial"/>
        <family val="2"/>
      </rPr>
      <t>presents many more features</t>
    </r>
    <r>
      <rPr>
        <sz val="10"/>
        <rFont val="Arial"/>
        <family val="2"/>
      </rPr>
      <t xml:space="preserve"> that can improve the app and can also classify problems into specific UX factors. SAFE I had</t>
    </r>
    <r>
      <rPr>
        <b/>
        <sz val="10"/>
        <color rgb="FFC00000"/>
        <rFont val="Arial"/>
        <family val="2"/>
      </rPr>
      <t xml:space="preserve"> I can only identify improvements better if I get into the evaluations</t>
    </r>
    <r>
      <rPr>
        <sz val="10"/>
        <rFont val="Arial"/>
        <family val="2"/>
      </rPr>
      <t>, this can</t>
    </r>
    <r>
      <rPr>
        <b/>
        <sz val="10"/>
        <color rgb="FFC00000"/>
        <rFont val="Arial"/>
        <family val="2"/>
      </rPr>
      <t xml:space="preserve"> require more work for the team</t>
    </r>
    <r>
      <rPr>
        <sz val="10"/>
        <rFont val="Arial"/>
        <family val="2"/>
      </rPr>
      <t>.</t>
    </r>
  </si>
  <si>
    <r>
      <t>SAFE was the</t>
    </r>
    <r>
      <rPr>
        <b/>
        <sz val="10"/>
        <color rgb="FFC00000"/>
        <rFont val="Arial"/>
        <family val="2"/>
      </rPr>
      <t xml:space="preserve"> least useful</t>
    </r>
    <r>
      <rPr>
        <sz val="10"/>
        <rFont val="Arial"/>
        <family val="2"/>
      </rPr>
      <t>,</t>
    </r>
    <r>
      <rPr>
        <b/>
        <sz val="10"/>
        <color theme="9" tint="-0.249977111117893"/>
        <rFont val="Arial"/>
        <family val="2"/>
      </rPr>
      <t xml:space="preserve"> except for the Improvement Request part_x000D_</t>
    </r>
    <r>
      <rPr>
        <sz val="10"/>
        <rFont val="Arial"/>
        <family val="2"/>
      </rPr>
      <t xml:space="preserve">
RE-BERT </t>
    </r>
    <r>
      <rPr>
        <b/>
        <sz val="10"/>
        <color theme="9" tint="-0.249977111117893"/>
        <rFont val="Arial"/>
        <family val="2"/>
      </rPr>
      <t>helped further identify specifically what needed to be improved</t>
    </r>
  </si>
  <si>
    <r>
      <t xml:space="preserve">SAFE: by having a </t>
    </r>
    <r>
      <rPr>
        <b/>
        <sz val="10"/>
        <color theme="9" tint="-0.249977111117893"/>
        <rFont val="Arial"/>
        <family val="2"/>
      </rPr>
      <t>more emotional language and really showing user experience</t>
    </r>
    <r>
      <rPr>
        <sz val="10"/>
        <rFont val="Arial"/>
        <family val="2"/>
      </rPr>
      <t xml:space="preserve">, it does enable improvements in UX._x000D_
_x000D_
RE-BERT: It has </t>
    </r>
    <r>
      <rPr>
        <b/>
        <sz val="10"/>
        <color theme="9" tint="-0.249977111117893"/>
        <rFont val="Arial"/>
        <family val="2"/>
      </rPr>
      <t>well-applied functionalities and concepts</t>
    </r>
    <r>
      <rPr>
        <sz val="10"/>
        <rFont val="Arial"/>
        <family val="2"/>
      </rPr>
      <t xml:space="preserve">, but in my opinion it </t>
    </r>
    <r>
      <rPr>
        <b/>
        <sz val="10"/>
        <color rgb="FFC00000"/>
        <rFont val="Arial"/>
        <family val="2"/>
      </rPr>
      <t>does not bring the user's emotion to improve a system</t>
    </r>
    <r>
      <rPr>
        <sz val="10"/>
        <rFont val="Arial"/>
        <family val="2"/>
      </rPr>
      <t>.</t>
    </r>
  </si>
  <si>
    <r>
      <t xml:space="preserve">Basically, most of the time RE-BERT had a </t>
    </r>
    <r>
      <rPr>
        <b/>
        <sz val="10"/>
        <color theme="9" tint="-0.249977111117893"/>
        <rFont val="Arial"/>
        <family val="2"/>
      </rPr>
      <t>more specific classification for features</t>
    </r>
    <r>
      <rPr>
        <sz val="10"/>
        <rFont val="Arial"/>
        <family val="2"/>
      </rPr>
      <t xml:space="preserve"> instead of common things that are commented like: "good app", probably this type of comment </t>
    </r>
    <r>
      <rPr>
        <b/>
        <sz val="10"/>
        <color rgb="FFC00000"/>
        <rFont val="Arial"/>
        <family val="2"/>
      </rPr>
      <t>would not have relevant information to be analyzed</t>
    </r>
    <r>
      <rPr>
        <sz val="10"/>
        <rFont val="Arial"/>
        <family val="2"/>
      </rPr>
      <t xml:space="preserve"> because it can literally be just the word "good app". That's why I think RE-BERT is more informative in terms of what I need to evaluate or what I will find within that group of comments.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</si>
</sst>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46F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6E71-61A9-417C-8CA1-D6BD931AE0AD}">
  <dimension ref="A3:F17"/>
  <sheetViews>
    <sheetView tabSelected="1" workbookViewId="0">
      <selection activeCell="A4" sqref="A4:A16"/>
    </sheetView>
  </sheetViews>
  <sheetFormatPr defaultRowHeight="13.2" x14ac:dyDescent="0.25"/>
  <cols>
    <col min="3" max="3" width="47.88671875" customWidth="1"/>
    <col min="4" max="4" width="28.77734375" customWidth="1"/>
    <col min="5" max="5" width="42.44140625" bestFit="1" customWidth="1"/>
    <col min="6" max="6" width="97.77734375" bestFit="1" customWidth="1"/>
  </cols>
  <sheetData>
    <row r="3" spans="1:6" ht="79.2" x14ac:dyDescent="0.25">
      <c r="A3" s="2"/>
      <c r="B3" s="5" t="s">
        <v>106</v>
      </c>
      <c r="C3" s="4" t="s">
        <v>121</v>
      </c>
      <c r="D3" s="4" t="s">
        <v>122</v>
      </c>
      <c r="E3" s="4" t="s">
        <v>123</v>
      </c>
      <c r="F3" s="4" t="s">
        <v>124</v>
      </c>
    </row>
    <row r="4" spans="1:6" x14ac:dyDescent="0.25">
      <c r="A4" s="2" t="s">
        <v>91</v>
      </c>
      <c r="B4" s="2" t="s">
        <v>108</v>
      </c>
      <c r="C4" s="2" t="s">
        <v>53</v>
      </c>
      <c r="D4" s="2" t="s">
        <v>130</v>
      </c>
      <c r="E4" s="2" t="s">
        <v>134</v>
      </c>
      <c r="F4" s="2" t="s">
        <v>137</v>
      </c>
    </row>
    <row r="5" spans="1:6" x14ac:dyDescent="0.25">
      <c r="A5" s="2" t="s">
        <v>92</v>
      </c>
      <c r="B5" s="2" t="s">
        <v>108</v>
      </c>
      <c r="C5" s="2" t="s">
        <v>125</v>
      </c>
      <c r="D5" s="2" t="s">
        <v>131</v>
      </c>
      <c r="E5" s="2" t="s">
        <v>134</v>
      </c>
      <c r="F5" s="2" t="s">
        <v>137</v>
      </c>
    </row>
    <row r="6" spans="1:6" x14ac:dyDescent="0.25">
      <c r="A6" s="2" t="s">
        <v>93</v>
      </c>
      <c r="B6" s="2" t="s">
        <v>109</v>
      </c>
      <c r="C6" s="2" t="s">
        <v>126</v>
      </c>
      <c r="D6" s="2" t="s">
        <v>132</v>
      </c>
      <c r="E6" s="2" t="s">
        <v>57</v>
      </c>
      <c r="F6" s="2" t="s">
        <v>56</v>
      </c>
    </row>
    <row r="7" spans="1:6" x14ac:dyDescent="0.25">
      <c r="A7" s="2" t="s">
        <v>94</v>
      </c>
      <c r="B7" s="2" t="s">
        <v>109</v>
      </c>
      <c r="C7" s="2" t="s">
        <v>127</v>
      </c>
      <c r="D7" s="2" t="s">
        <v>133</v>
      </c>
      <c r="E7" s="2" t="s">
        <v>57</v>
      </c>
      <c r="F7" s="2" t="s">
        <v>56</v>
      </c>
    </row>
    <row r="8" spans="1:6" x14ac:dyDescent="0.25">
      <c r="A8" s="2" t="s">
        <v>95</v>
      </c>
      <c r="B8" s="2" t="s">
        <v>108</v>
      </c>
      <c r="C8" s="2" t="s">
        <v>128</v>
      </c>
      <c r="D8" s="2" t="s">
        <v>133</v>
      </c>
      <c r="E8" s="2" t="s">
        <v>135</v>
      </c>
      <c r="F8" s="2" t="s">
        <v>138</v>
      </c>
    </row>
    <row r="9" spans="1:6" x14ac:dyDescent="0.25">
      <c r="A9" s="2" t="s">
        <v>96</v>
      </c>
      <c r="B9" s="2" t="s">
        <v>108</v>
      </c>
      <c r="C9" s="2" t="s">
        <v>1</v>
      </c>
      <c r="D9" s="2" t="s">
        <v>133</v>
      </c>
      <c r="E9" s="2" t="s">
        <v>135</v>
      </c>
      <c r="F9" s="2" t="s">
        <v>56</v>
      </c>
    </row>
    <row r="10" spans="1:6" x14ac:dyDescent="0.25">
      <c r="A10" s="2" t="s">
        <v>97</v>
      </c>
      <c r="B10" s="2" t="s">
        <v>109</v>
      </c>
      <c r="C10" s="2" t="s">
        <v>126</v>
      </c>
      <c r="D10" s="2" t="s">
        <v>131</v>
      </c>
      <c r="E10" s="2" t="s">
        <v>135</v>
      </c>
      <c r="F10" s="2" t="s">
        <v>139</v>
      </c>
    </row>
    <row r="11" spans="1:6" x14ac:dyDescent="0.25">
      <c r="A11" s="2" t="s">
        <v>98</v>
      </c>
      <c r="B11" s="2" t="s">
        <v>108</v>
      </c>
      <c r="C11" s="2" t="s">
        <v>125</v>
      </c>
      <c r="D11" s="2" t="s">
        <v>130</v>
      </c>
      <c r="E11" s="2" t="s">
        <v>134</v>
      </c>
      <c r="F11" s="2" t="s">
        <v>138</v>
      </c>
    </row>
    <row r="12" spans="1:6" x14ac:dyDescent="0.25">
      <c r="A12" s="2" t="s">
        <v>99</v>
      </c>
      <c r="B12" s="2" t="s">
        <v>108</v>
      </c>
      <c r="C12" s="2" t="s">
        <v>1</v>
      </c>
      <c r="D12" s="2" t="s">
        <v>132</v>
      </c>
      <c r="E12" s="2" t="s">
        <v>57</v>
      </c>
      <c r="F12" s="2" t="s">
        <v>137</v>
      </c>
    </row>
    <row r="13" spans="1:6" x14ac:dyDescent="0.25">
      <c r="A13" s="2" t="s">
        <v>100</v>
      </c>
      <c r="B13" s="2" t="s">
        <v>108</v>
      </c>
      <c r="C13" s="2" t="s">
        <v>53</v>
      </c>
      <c r="D13" s="2" t="s">
        <v>133</v>
      </c>
      <c r="E13" s="2" t="s">
        <v>136</v>
      </c>
      <c r="F13" s="2" t="s">
        <v>56</v>
      </c>
    </row>
    <row r="14" spans="1:6" x14ac:dyDescent="0.25">
      <c r="A14" s="2" t="s">
        <v>101</v>
      </c>
      <c r="B14" s="2" t="s">
        <v>108</v>
      </c>
      <c r="C14" s="2" t="s">
        <v>129</v>
      </c>
      <c r="D14" s="2" t="s">
        <v>132</v>
      </c>
      <c r="E14" s="2" t="s">
        <v>135</v>
      </c>
      <c r="F14" s="2" t="s">
        <v>138</v>
      </c>
    </row>
    <row r="15" spans="1:6" x14ac:dyDescent="0.25">
      <c r="A15" s="2" t="s">
        <v>102</v>
      </c>
      <c r="B15" s="2" t="s">
        <v>108</v>
      </c>
      <c r="C15" s="2" t="s">
        <v>53</v>
      </c>
      <c r="D15" s="2" t="s">
        <v>55</v>
      </c>
      <c r="E15" s="2" t="s">
        <v>134</v>
      </c>
      <c r="F15" s="2" t="s">
        <v>137</v>
      </c>
    </row>
    <row r="16" spans="1:6" x14ac:dyDescent="0.25">
      <c r="A16" s="2" t="s">
        <v>103</v>
      </c>
      <c r="B16" s="2" t="s">
        <v>108</v>
      </c>
      <c r="C16" s="2" t="s">
        <v>125</v>
      </c>
      <c r="D16" s="2" t="s">
        <v>133</v>
      </c>
      <c r="E16" s="2" t="s">
        <v>135</v>
      </c>
      <c r="F16" s="2" t="s">
        <v>56</v>
      </c>
    </row>
    <row r="17" spans="1:6" x14ac:dyDescent="0.25">
      <c r="A17" s="2" t="s">
        <v>104</v>
      </c>
      <c r="B17" s="2" t="s">
        <v>108</v>
      </c>
      <c r="C17" s="2" t="s">
        <v>54</v>
      </c>
      <c r="D17" s="2" t="s">
        <v>133</v>
      </c>
      <c r="E17" s="2" t="s">
        <v>136</v>
      </c>
      <c r="F17" s="2" t="s">
        <v>56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D563-FAC3-403F-A8A4-FDA128E50748}">
  <dimension ref="A1:AE44"/>
  <sheetViews>
    <sheetView topLeftCell="A22" zoomScaleNormal="100" workbookViewId="0">
      <selection activeCell="X22" sqref="X22"/>
    </sheetView>
  </sheetViews>
  <sheetFormatPr defaultRowHeight="13.2" x14ac:dyDescent="0.25"/>
  <cols>
    <col min="1" max="1" width="7" bestFit="1" customWidth="1"/>
    <col min="2" max="2" width="15.88671875" customWidth="1"/>
    <col min="3" max="3" width="19.44140625" bestFit="1" customWidth="1"/>
    <col min="4" max="7" width="4.5546875" bestFit="1" customWidth="1"/>
    <col min="8" max="10" width="4.77734375" bestFit="1" customWidth="1"/>
    <col min="11" max="13" width="4.21875" bestFit="1" customWidth="1"/>
    <col min="14" max="15" width="3.77734375" bestFit="1" customWidth="1"/>
    <col min="16" max="19" width="7" bestFit="1" customWidth="1"/>
    <col min="20" max="23" width="4.44140625" bestFit="1" customWidth="1"/>
    <col min="25" max="25" width="33.5546875" bestFit="1" customWidth="1"/>
    <col min="26" max="26" width="3.5546875" bestFit="1" customWidth="1"/>
    <col min="27" max="27" width="6" bestFit="1" customWidth="1"/>
    <col min="28" max="29" width="3.5546875" bestFit="1" customWidth="1"/>
    <col min="30" max="30" width="3.77734375" bestFit="1" customWidth="1"/>
    <col min="31" max="31" width="3.5546875" bestFit="1" customWidth="1"/>
  </cols>
  <sheetData>
    <row r="1" spans="2:31" s="1" customFormat="1" ht="61.2" customHeight="1" x14ac:dyDescent="0.25">
      <c r="C1" s="5"/>
      <c r="D1" s="24" t="s">
        <v>90</v>
      </c>
      <c r="E1" s="24"/>
      <c r="F1" s="24"/>
      <c r="G1" s="24"/>
      <c r="H1" s="24" t="s">
        <v>89</v>
      </c>
      <c r="I1" s="24"/>
      <c r="J1" s="24"/>
      <c r="K1" s="24" t="s">
        <v>88</v>
      </c>
      <c r="L1" s="24"/>
      <c r="M1" s="24"/>
      <c r="N1" s="24" t="s">
        <v>87</v>
      </c>
      <c r="O1" s="24"/>
      <c r="P1" s="24" t="s">
        <v>86</v>
      </c>
      <c r="Q1" s="24"/>
      <c r="R1" s="24"/>
      <c r="S1" s="24"/>
      <c r="T1" s="24" t="s">
        <v>85</v>
      </c>
      <c r="U1" s="24"/>
      <c r="V1" s="24"/>
      <c r="W1" s="24"/>
    </row>
    <row r="2" spans="2:31" x14ac:dyDescent="0.25">
      <c r="B2" s="1"/>
      <c r="C2" s="5" t="s">
        <v>115</v>
      </c>
      <c r="D2" s="4" t="s">
        <v>84</v>
      </c>
      <c r="E2" s="4" t="s">
        <v>83</v>
      </c>
      <c r="F2" s="4" t="s">
        <v>82</v>
      </c>
      <c r="G2" s="4" t="s">
        <v>81</v>
      </c>
      <c r="H2" s="4" t="s">
        <v>80</v>
      </c>
      <c r="I2" s="4" t="s">
        <v>79</v>
      </c>
      <c r="J2" s="4" t="s">
        <v>78</v>
      </c>
      <c r="K2" s="4" t="s">
        <v>76</v>
      </c>
      <c r="L2" s="4" t="s">
        <v>77</v>
      </c>
      <c r="M2" s="4" t="s">
        <v>75</v>
      </c>
      <c r="N2" s="4" t="s">
        <v>74</v>
      </c>
      <c r="O2" s="4" t="s">
        <v>73</v>
      </c>
      <c r="P2" s="4" t="s">
        <v>72</v>
      </c>
      <c r="Q2" s="4" t="s">
        <v>71</v>
      </c>
      <c r="R2" s="4" t="s">
        <v>70</v>
      </c>
      <c r="S2" s="4" t="s">
        <v>69</v>
      </c>
      <c r="T2" s="4" t="s">
        <v>68</v>
      </c>
      <c r="U2" s="4" t="s">
        <v>67</v>
      </c>
      <c r="V2" s="4" t="s">
        <v>66</v>
      </c>
      <c r="W2" s="4" t="s">
        <v>65</v>
      </c>
      <c r="Y2" s="4" t="s">
        <v>111</v>
      </c>
      <c r="Z2" s="4" t="s">
        <v>114</v>
      </c>
      <c r="AA2" s="4" t="s">
        <v>116</v>
      </c>
      <c r="AB2" s="4" t="s">
        <v>117</v>
      </c>
      <c r="AC2" s="4" t="s">
        <v>118</v>
      </c>
      <c r="AD2" s="4" t="s">
        <v>119</v>
      </c>
      <c r="AE2" s="4" t="s">
        <v>120</v>
      </c>
    </row>
    <row r="3" spans="2:31" x14ac:dyDescent="0.25">
      <c r="C3" s="2" t="s">
        <v>91</v>
      </c>
      <c r="D3" s="2">
        <v>6</v>
      </c>
      <c r="E3" s="2">
        <v>7</v>
      </c>
      <c r="F3" s="2">
        <v>7</v>
      </c>
      <c r="G3" s="2">
        <v>7</v>
      </c>
      <c r="H3" s="2">
        <v>5</v>
      </c>
      <c r="I3" s="2">
        <v>6</v>
      </c>
      <c r="J3" s="2">
        <v>6</v>
      </c>
      <c r="K3" s="2">
        <v>7</v>
      </c>
      <c r="L3" s="2">
        <v>7</v>
      </c>
      <c r="M3" s="2">
        <v>7</v>
      </c>
      <c r="N3" s="2">
        <v>7</v>
      </c>
      <c r="O3" s="2">
        <v>7</v>
      </c>
      <c r="P3" s="2">
        <v>4</v>
      </c>
      <c r="Q3" s="2">
        <v>7</v>
      </c>
      <c r="R3" s="2">
        <v>7</v>
      </c>
      <c r="S3" s="2">
        <v>7</v>
      </c>
      <c r="T3" s="2">
        <v>7</v>
      </c>
      <c r="U3" s="2">
        <v>6</v>
      </c>
      <c r="V3" s="2">
        <v>6</v>
      </c>
      <c r="W3" s="2">
        <v>5</v>
      </c>
      <c r="Y3" s="2" t="s">
        <v>105</v>
      </c>
      <c r="Z3" s="3">
        <f>AVERAGE(T$31:W$44)</f>
        <v>2.375</v>
      </c>
      <c r="AA3" s="3">
        <f>AVERAGE(P$31:S$44)</f>
        <v>2.0357142857142856</v>
      </c>
      <c r="AB3" s="3">
        <f>AVERAGE(N$31:O$44)</f>
        <v>2.6071428571428572</v>
      </c>
      <c r="AC3" s="3">
        <f>AVERAGE(K$31:M$44)</f>
        <v>2.6428571428571428</v>
      </c>
      <c r="AD3" s="3">
        <f>AVERAGE(H$31:J$44)</f>
        <v>1.7619047619047619</v>
      </c>
      <c r="AE3" s="3">
        <f>AVERAGE(D$31:G$44)</f>
        <v>2.2857142857142856</v>
      </c>
    </row>
    <row r="4" spans="2:31" x14ac:dyDescent="0.25">
      <c r="C4" s="2" t="s">
        <v>92</v>
      </c>
      <c r="D4" s="2">
        <v>7</v>
      </c>
      <c r="E4" s="2">
        <v>7</v>
      </c>
      <c r="F4" s="2">
        <v>7</v>
      </c>
      <c r="G4" s="2">
        <v>7</v>
      </c>
      <c r="H4" s="2">
        <v>6</v>
      </c>
      <c r="I4" s="2">
        <v>6</v>
      </c>
      <c r="J4" s="2">
        <v>6</v>
      </c>
      <c r="K4" s="2">
        <v>7</v>
      </c>
      <c r="L4" s="2">
        <v>7</v>
      </c>
      <c r="M4" s="2">
        <v>7</v>
      </c>
      <c r="N4" s="2">
        <v>7</v>
      </c>
      <c r="O4" s="2">
        <v>7</v>
      </c>
      <c r="P4" s="2">
        <v>5</v>
      </c>
      <c r="Q4" s="2">
        <v>7</v>
      </c>
      <c r="R4" s="2">
        <v>4</v>
      </c>
      <c r="S4" s="2">
        <v>6</v>
      </c>
      <c r="T4" s="2">
        <v>7</v>
      </c>
      <c r="U4" s="2">
        <v>7</v>
      </c>
      <c r="V4" s="2">
        <v>7</v>
      </c>
      <c r="W4" s="2">
        <v>7</v>
      </c>
      <c r="Y4" s="2" t="s">
        <v>112</v>
      </c>
      <c r="Z4" s="3">
        <f>AVERAGEIF(C$31:C$44,"Yes",T$31:W$44)</f>
        <v>2.6</v>
      </c>
      <c r="AA4" s="3">
        <f>AVERAGEIF(C$31:C$44,"Yes",P$31:S$44)</f>
        <v>2.1</v>
      </c>
      <c r="AB4" s="3">
        <f>AVERAGEIF(C$31:C$44,"Yes",N$31:O$44)</f>
        <v>2.6</v>
      </c>
      <c r="AC4" s="3">
        <f>AVERAGEIF(C$31:C$44,"Yes",K$31:M$44)</f>
        <v>2.2999999999999998</v>
      </c>
      <c r="AD4" s="3">
        <f>AVERAGEIF(C$31:C$44,"Yes",H$31:J$44)</f>
        <v>1.8</v>
      </c>
      <c r="AE4" s="3">
        <f>AVERAGEIF(C$31:C$44,"Yes",D$31:G$44)</f>
        <v>1.8</v>
      </c>
    </row>
    <row r="5" spans="2:31" x14ac:dyDescent="0.25">
      <c r="C5" s="2" t="s">
        <v>93</v>
      </c>
      <c r="D5" s="2">
        <v>3</v>
      </c>
      <c r="E5" s="2">
        <v>6</v>
      </c>
      <c r="F5" s="2">
        <v>6</v>
      </c>
      <c r="G5" s="2">
        <v>5</v>
      </c>
      <c r="H5" s="2">
        <v>5</v>
      </c>
      <c r="I5" s="2">
        <v>4</v>
      </c>
      <c r="J5" s="2">
        <v>5</v>
      </c>
      <c r="K5" s="2">
        <v>6</v>
      </c>
      <c r="L5" s="2">
        <v>6</v>
      </c>
      <c r="M5" s="2">
        <v>5</v>
      </c>
      <c r="N5" s="2">
        <v>6</v>
      </c>
      <c r="O5" s="2">
        <v>6</v>
      </c>
      <c r="P5" s="2">
        <v>5</v>
      </c>
      <c r="Q5" s="2">
        <v>6</v>
      </c>
      <c r="R5" s="2">
        <v>5</v>
      </c>
      <c r="S5" s="2">
        <v>6</v>
      </c>
      <c r="T5" s="2">
        <v>6</v>
      </c>
      <c r="U5" s="2">
        <v>7</v>
      </c>
      <c r="V5" s="2">
        <v>4</v>
      </c>
      <c r="W5" s="2">
        <v>6</v>
      </c>
      <c r="Y5" s="2" t="s">
        <v>113</v>
      </c>
      <c r="Z5" s="3">
        <f>AVERAGEIF(B$31:B$44,"Yes",T$31:W$44)</f>
        <v>2.3333333333333335</v>
      </c>
      <c r="AA5" s="3">
        <f>AVERAGEIF(B$31:B$44,"Yes",P$31:S$44)</f>
        <v>1.6666666666666667</v>
      </c>
      <c r="AB5" s="3">
        <f>AVERAGEIF(B$31:B$44,"Yes",N$31:O$44)</f>
        <v>2.3333333333333335</v>
      </c>
      <c r="AC5" s="3">
        <f>AVERAGEIF(B$31:B$44,"Yes",K$31:M$44)</f>
        <v>2.3333333333333335</v>
      </c>
      <c r="AD5" s="3">
        <f>AVERAGEIF(B$31:B$44,"Yes",H$31:J$44)</f>
        <v>1.3333333333333333</v>
      </c>
      <c r="AE5" s="3">
        <f>AVERAGEIF(B$31:B$44,"Yes",D$31:G$44)</f>
        <v>0</v>
      </c>
    </row>
    <row r="6" spans="2:31" x14ac:dyDescent="0.25">
      <c r="C6" s="2" t="s">
        <v>94</v>
      </c>
      <c r="D6" s="2">
        <v>7</v>
      </c>
      <c r="E6" s="2">
        <v>7</v>
      </c>
      <c r="F6" s="2">
        <v>7</v>
      </c>
      <c r="G6" s="2">
        <v>7</v>
      </c>
      <c r="H6" s="2">
        <v>7</v>
      </c>
      <c r="I6" s="2">
        <v>7</v>
      </c>
      <c r="J6" s="2">
        <v>7</v>
      </c>
      <c r="K6" s="2">
        <v>7</v>
      </c>
      <c r="L6" s="2">
        <v>7</v>
      </c>
      <c r="M6" s="2">
        <v>7</v>
      </c>
      <c r="N6" s="2">
        <v>7</v>
      </c>
      <c r="O6" s="2">
        <v>7</v>
      </c>
      <c r="P6" s="2">
        <v>6</v>
      </c>
      <c r="Q6" s="2">
        <v>6</v>
      </c>
      <c r="R6" s="2">
        <v>7</v>
      </c>
      <c r="S6" s="2">
        <v>6</v>
      </c>
      <c r="T6" s="2">
        <v>7</v>
      </c>
      <c r="U6" s="2">
        <v>7</v>
      </c>
      <c r="V6" s="2">
        <v>7</v>
      </c>
      <c r="W6" s="2">
        <v>7</v>
      </c>
      <c r="Y6" s="2" t="s">
        <v>110</v>
      </c>
      <c r="Z6" s="3">
        <f>AVERAGEIF(C$31:C$44,"No",T$31:W$44)</f>
        <v>3</v>
      </c>
      <c r="AA6" s="3">
        <f>AVERAGEIF(C$31:C$44,"No",P$31:S$44)</f>
        <v>1.25</v>
      </c>
      <c r="AB6" s="3">
        <f>AVERAGEIF(C$31:C$44,"No",N$31:O$44)</f>
        <v>2.75</v>
      </c>
      <c r="AC6" s="3">
        <f>AVERAGEIF(C$31:C$44,"No",K$31:M$44)</f>
        <v>2.5</v>
      </c>
      <c r="AD6" s="3">
        <f>AVERAGEIF(C$31:C$44,"No",H$31:J$44)</f>
        <v>1.75</v>
      </c>
      <c r="AE6" s="3">
        <f>AVERAGEIF(C$31:C$44,"No",D$31:G$44)</f>
        <v>2.5</v>
      </c>
    </row>
    <row r="7" spans="2:31" x14ac:dyDescent="0.25">
      <c r="C7" s="2" t="s">
        <v>95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  <c r="K7" s="2">
        <v>5</v>
      </c>
      <c r="L7" s="2">
        <v>7</v>
      </c>
      <c r="M7" s="2">
        <v>6</v>
      </c>
      <c r="N7" s="2">
        <v>7</v>
      </c>
      <c r="O7" s="2">
        <v>7</v>
      </c>
      <c r="P7" s="2">
        <v>6</v>
      </c>
      <c r="Q7" s="2">
        <v>6</v>
      </c>
      <c r="R7" s="2">
        <v>5</v>
      </c>
      <c r="S7" s="2">
        <v>5</v>
      </c>
      <c r="T7" s="2">
        <v>7</v>
      </c>
      <c r="U7" s="2">
        <v>6</v>
      </c>
      <c r="V7" s="2">
        <v>6</v>
      </c>
      <c r="W7" s="2">
        <v>5</v>
      </c>
    </row>
    <row r="8" spans="2:31" x14ac:dyDescent="0.25">
      <c r="C8" s="2" t="s">
        <v>96</v>
      </c>
      <c r="D8" s="2">
        <v>7</v>
      </c>
      <c r="E8" s="2">
        <v>7</v>
      </c>
      <c r="F8" s="2">
        <v>7</v>
      </c>
      <c r="G8" s="2">
        <v>7</v>
      </c>
      <c r="H8" s="2">
        <v>6</v>
      </c>
      <c r="I8" s="2">
        <v>6</v>
      </c>
      <c r="J8" s="2">
        <v>6</v>
      </c>
      <c r="K8" s="2">
        <v>7</v>
      </c>
      <c r="L8" s="2">
        <v>7</v>
      </c>
      <c r="M8" s="2">
        <v>7</v>
      </c>
      <c r="N8" s="2">
        <v>7</v>
      </c>
      <c r="O8" s="2">
        <v>7</v>
      </c>
      <c r="P8" s="2">
        <v>6</v>
      </c>
      <c r="Q8" s="2">
        <v>7</v>
      </c>
      <c r="R8" s="2">
        <v>7</v>
      </c>
      <c r="S8" s="2">
        <v>7</v>
      </c>
      <c r="T8" s="2">
        <v>7</v>
      </c>
      <c r="U8" s="2">
        <v>7</v>
      </c>
      <c r="V8" s="2">
        <v>7</v>
      </c>
      <c r="W8" s="2">
        <v>7</v>
      </c>
    </row>
    <row r="9" spans="2:31" x14ac:dyDescent="0.25">
      <c r="C9" s="2" t="s">
        <v>97</v>
      </c>
      <c r="D9" s="2">
        <v>2</v>
      </c>
      <c r="E9" s="2">
        <v>6</v>
      </c>
      <c r="F9" s="2">
        <v>3</v>
      </c>
      <c r="G9" s="2">
        <v>5</v>
      </c>
      <c r="H9" s="2">
        <v>4</v>
      </c>
      <c r="I9" s="2">
        <v>5</v>
      </c>
      <c r="J9" s="2">
        <v>6</v>
      </c>
      <c r="K9" s="2">
        <v>6</v>
      </c>
      <c r="L9" s="2">
        <v>7</v>
      </c>
      <c r="M9" s="2">
        <v>7</v>
      </c>
      <c r="N9" s="2">
        <v>6</v>
      </c>
      <c r="O9" s="2">
        <v>6</v>
      </c>
      <c r="P9" s="2">
        <v>6</v>
      </c>
      <c r="Q9" s="2">
        <v>7</v>
      </c>
      <c r="R9" s="2">
        <v>6</v>
      </c>
      <c r="S9" s="2">
        <v>6</v>
      </c>
      <c r="T9" s="2">
        <v>6</v>
      </c>
      <c r="U9" s="2">
        <v>6</v>
      </c>
      <c r="V9" s="2">
        <v>6</v>
      </c>
      <c r="W9" s="2">
        <v>6</v>
      </c>
    </row>
    <row r="10" spans="2:31" x14ac:dyDescent="0.25">
      <c r="C10" s="2" t="s">
        <v>98</v>
      </c>
      <c r="D10" s="2">
        <v>7</v>
      </c>
      <c r="E10" s="2">
        <v>7</v>
      </c>
      <c r="F10" s="2">
        <v>7</v>
      </c>
      <c r="G10" s="2">
        <v>7</v>
      </c>
      <c r="H10" s="2">
        <v>7</v>
      </c>
      <c r="I10" s="2">
        <v>7</v>
      </c>
      <c r="J10" s="2">
        <v>7</v>
      </c>
      <c r="K10" s="2">
        <v>7</v>
      </c>
      <c r="L10" s="2">
        <v>7</v>
      </c>
      <c r="M10" s="2">
        <v>7</v>
      </c>
      <c r="N10" s="2">
        <v>7</v>
      </c>
      <c r="O10" s="2">
        <v>7</v>
      </c>
      <c r="P10" s="2">
        <v>7</v>
      </c>
      <c r="Q10" s="2">
        <v>7</v>
      </c>
      <c r="R10" s="2">
        <v>7</v>
      </c>
      <c r="S10" s="2">
        <v>7</v>
      </c>
      <c r="T10" s="2">
        <v>7</v>
      </c>
      <c r="U10" s="2">
        <v>7</v>
      </c>
      <c r="V10" s="2">
        <v>7</v>
      </c>
      <c r="W10" s="2">
        <v>7</v>
      </c>
    </row>
    <row r="11" spans="2:31" x14ac:dyDescent="0.25">
      <c r="C11" s="2" t="s">
        <v>99</v>
      </c>
      <c r="D11" s="2">
        <v>7</v>
      </c>
      <c r="E11" s="2">
        <v>7</v>
      </c>
      <c r="F11" s="2">
        <v>7</v>
      </c>
      <c r="G11" s="2">
        <v>7</v>
      </c>
      <c r="H11" s="2">
        <v>7</v>
      </c>
      <c r="I11" s="2">
        <v>5</v>
      </c>
      <c r="J11" s="2">
        <v>7</v>
      </c>
      <c r="K11" s="2">
        <v>7</v>
      </c>
      <c r="L11" s="2">
        <v>7</v>
      </c>
      <c r="M11" s="2">
        <v>7</v>
      </c>
      <c r="N11" s="2">
        <v>7</v>
      </c>
      <c r="O11" s="2">
        <v>7</v>
      </c>
      <c r="P11" s="2">
        <v>7</v>
      </c>
      <c r="Q11" s="2">
        <v>7</v>
      </c>
      <c r="R11" s="2">
        <v>7</v>
      </c>
      <c r="S11" s="2">
        <v>7</v>
      </c>
      <c r="T11" s="2">
        <v>7</v>
      </c>
      <c r="U11" s="2">
        <v>7</v>
      </c>
      <c r="V11" s="2">
        <v>7</v>
      </c>
      <c r="W11" s="2">
        <v>7</v>
      </c>
    </row>
    <row r="12" spans="2:31" x14ac:dyDescent="0.25">
      <c r="C12" s="2" t="s">
        <v>100</v>
      </c>
      <c r="D12" s="2">
        <v>7</v>
      </c>
      <c r="E12" s="2">
        <v>7</v>
      </c>
      <c r="F12" s="2">
        <v>7</v>
      </c>
      <c r="G12" s="2">
        <v>7</v>
      </c>
      <c r="H12" s="2">
        <v>5</v>
      </c>
      <c r="I12" s="2">
        <v>4</v>
      </c>
      <c r="J12" s="2">
        <v>5</v>
      </c>
      <c r="K12" s="2">
        <v>5</v>
      </c>
      <c r="L12" s="2">
        <v>7</v>
      </c>
      <c r="M12" s="2">
        <v>7</v>
      </c>
      <c r="N12" s="2">
        <v>5</v>
      </c>
      <c r="O12" s="2">
        <v>5</v>
      </c>
      <c r="P12" s="2">
        <v>6</v>
      </c>
      <c r="Q12" s="2">
        <v>5</v>
      </c>
      <c r="R12" s="2">
        <v>6</v>
      </c>
      <c r="S12" s="2">
        <v>3</v>
      </c>
      <c r="T12" s="2">
        <v>5</v>
      </c>
      <c r="U12" s="2">
        <v>5</v>
      </c>
      <c r="V12" s="2">
        <v>6</v>
      </c>
      <c r="W12" s="2">
        <v>6</v>
      </c>
    </row>
    <row r="13" spans="2:31" x14ac:dyDescent="0.25">
      <c r="C13" s="2" t="s">
        <v>101</v>
      </c>
      <c r="D13" s="2">
        <v>6</v>
      </c>
      <c r="E13" s="2">
        <v>6</v>
      </c>
      <c r="F13" s="2">
        <v>5</v>
      </c>
      <c r="G13" s="2">
        <v>5</v>
      </c>
      <c r="H13" s="2">
        <v>6</v>
      </c>
      <c r="I13" s="2">
        <v>6</v>
      </c>
      <c r="J13" s="2">
        <v>6</v>
      </c>
      <c r="K13" s="2">
        <v>7</v>
      </c>
      <c r="L13" s="2">
        <v>7</v>
      </c>
      <c r="M13" s="2">
        <v>7</v>
      </c>
      <c r="N13" s="2">
        <v>7</v>
      </c>
      <c r="O13" s="2">
        <v>7</v>
      </c>
      <c r="P13" s="2">
        <v>7</v>
      </c>
      <c r="Q13" s="2">
        <v>7</v>
      </c>
      <c r="R13" s="2">
        <v>6</v>
      </c>
      <c r="S13" s="2">
        <v>6</v>
      </c>
      <c r="T13" s="2">
        <v>7</v>
      </c>
      <c r="U13" s="2">
        <v>6</v>
      </c>
      <c r="V13" s="2">
        <v>6</v>
      </c>
      <c r="W13" s="2">
        <v>6</v>
      </c>
    </row>
    <row r="14" spans="2:31" x14ac:dyDescent="0.25">
      <c r="C14" s="2" t="s">
        <v>102</v>
      </c>
      <c r="D14" s="2">
        <v>6</v>
      </c>
      <c r="E14" s="2">
        <v>6</v>
      </c>
      <c r="F14" s="2">
        <v>6</v>
      </c>
      <c r="G14" s="2">
        <v>6</v>
      </c>
      <c r="H14" s="2">
        <v>5</v>
      </c>
      <c r="I14" s="2">
        <v>5</v>
      </c>
      <c r="J14" s="2">
        <v>5</v>
      </c>
      <c r="K14" s="2">
        <v>5</v>
      </c>
      <c r="L14" s="2">
        <v>6</v>
      </c>
      <c r="M14" s="2">
        <v>7</v>
      </c>
      <c r="N14" s="2">
        <v>6</v>
      </c>
      <c r="O14" s="2">
        <v>5</v>
      </c>
      <c r="P14" s="2">
        <v>5</v>
      </c>
      <c r="Q14" s="2">
        <v>4</v>
      </c>
      <c r="R14" s="2">
        <v>5</v>
      </c>
      <c r="S14" s="2">
        <v>4</v>
      </c>
      <c r="T14" s="2">
        <v>7</v>
      </c>
      <c r="U14" s="2">
        <v>7</v>
      </c>
      <c r="V14" s="2">
        <v>7</v>
      </c>
      <c r="W14" s="2">
        <v>7</v>
      </c>
    </row>
    <row r="15" spans="2:31" x14ac:dyDescent="0.25">
      <c r="C15" s="2" t="s">
        <v>103</v>
      </c>
      <c r="D15" s="2">
        <v>6</v>
      </c>
      <c r="E15" s="2">
        <v>6</v>
      </c>
      <c r="F15" s="2">
        <v>6</v>
      </c>
      <c r="G15" s="2">
        <v>6</v>
      </c>
      <c r="H15" s="2">
        <v>6</v>
      </c>
      <c r="I15" s="2">
        <v>5</v>
      </c>
      <c r="J15" s="2">
        <v>5</v>
      </c>
      <c r="K15" s="2">
        <v>7</v>
      </c>
      <c r="L15" s="2">
        <v>7</v>
      </c>
      <c r="M15" s="2">
        <v>7</v>
      </c>
      <c r="N15" s="2">
        <v>7</v>
      </c>
      <c r="O15" s="2">
        <v>7</v>
      </c>
      <c r="P15" s="2">
        <v>5</v>
      </c>
      <c r="Q15" s="2">
        <v>6</v>
      </c>
      <c r="R15" s="2">
        <v>6</v>
      </c>
      <c r="S15" s="2">
        <v>6</v>
      </c>
      <c r="T15" s="2">
        <v>7</v>
      </c>
      <c r="U15" s="2">
        <v>5</v>
      </c>
      <c r="V15" s="2">
        <v>5</v>
      </c>
      <c r="W15" s="2">
        <v>5</v>
      </c>
    </row>
    <row r="16" spans="2:31" x14ac:dyDescent="0.25">
      <c r="C16" s="2" t="s">
        <v>104</v>
      </c>
      <c r="D16" s="2">
        <v>7</v>
      </c>
      <c r="E16" s="2">
        <v>6</v>
      </c>
      <c r="F16" s="2">
        <v>7</v>
      </c>
      <c r="G16" s="2">
        <v>7</v>
      </c>
      <c r="H16" s="2">
        <v>6</v>
      </c>
      <c r="I16" s="2">
        <v>6</v>
      </c>
      <c r="J16" s="2">
        <v>6</v>
      </c>
      <c r="K16" s="2">
        <v>6</v>
      </c>
      <c r="L16" s="2">
        <v>7</v>
      </c>
      <c r="M16" s="2">
        <v>6</v>
      </c>
      <c r="N16" s="2">
        <v>7</v>
      </c>
      <c r="O16" s="2">
        <v>7</v>
      </c>
      <c r="P16" s="2">
        <v>7</v>
      </c>
      <c r="Q16" s="2">
        <v>7</v>
      </c>
      <c r="R16" s="2">
        <v>6</v>
      </c>
      <c r="S16" s="2">
        <v>7</v>
      </c>
      <c r="T16" s="2">
        <v>7</v>
      </c>
      <c r="U16" s="2">
        <v>7</v>
      </c>
      <c r="V16" s="2">
        <v>4</v>
      </c>
      <c r="W16" s="2">
        <v>7</v>
      </c>
    </row>
    <row r="19" spans="1:23" x14ac:dyDescent="0.25">
      <c r="C19" s="4"/>
      <c r="D19" s="4" t="s">
        <v>84</v>
      </c>
      <c r="E19" s="4" t="s">
        <v>83</v>
      </c>
      <c r="F19" s="4" t="s">
        <v>82</v>
      </c>
      <c r="G19" s="4" t="s">
        <v>81</v>
      </c>
      <c r="H19" s="4" t="s">
        <v>80</v>
      </c>
      <c r="I19" s="4" t="s">
        <v>79</v>
      </c>
      <c r="J19" s="4" t="s">
        <v>78</v>
      </c>
      <c r="K19" s="4" t="s">
        <v>76</v>
      </c>
      <c r="L19" s="4" t="s">
        <v>77</v>
      </c>
      <c r="M19" s="4" t="s">
        <v>75</v>
      </c>
      <c r="N19" s="4" t="s">
        <v>74</v>
      </c>
      <c r="O19" s="4" t="s">
        <v>73</v>
      </c>
      <c r="P19" s="4" t="s">
        <v>72</v>
      </c>
      <c r="Q19" s="4" t="s">
        <v>71</v>
      </c>
      <c r="R19" s="4" t="s">
        <v>70</v>
      </c>
      <c r="S19" s="4" t="s">
        <v>69</v>
      </c>
      <c r="T19" s="4" t="s">
        <v>68</v>
      </c>
      <c r="U19" s="4" t="s">
        <v>67</v>
      </c>
      <c r="V19" s="4" t="s">
        <v>66</v>
      </c>
      <c r="W19" s="4" t="s">
        <v>65</v>
      </c>
    </row>
    <row r="20" spans="1:23" x14ac:dyDescent="0.25">
      <c r="C20" s="4" t="s">
        <v>58</v>
      </c>
      <c r="D20" s="2">
        <f t="shared" ref="D20:W20" si="0">COUNTIF(D$3:D$16,1)</f>
        <v>0</v>
      </c>
      <c r="E20" s="2">
        <f t="shared" si="0"/>
        <v>0</v>
      </c>
      <c r="F20" s="2">
        <f t="shared" si="0"/>
        <v>0</v>
      </c>
      <c r="G20" s="2">
        <f t="shared" si="0"/>
        <v>0</v>
      </c>
      <c r="H20" s="2">
        <f t="shared" si="0"/>
        <v>0</v>
      </c>
      <c r="I20" s="2">
        <f t="shared" si="0"/>
        <v>0</v>
      </c>
      <c r="J20" s="2">
        <f t="shared" si="0"/>
        <v>0</v>
      </c>
      <c r="K20" s="2">
        <f t="shared" si="0"/>
        <v>0</v>
      </c>
      <c r="L20" s="2">
        <f t="shared" si="0"/>
        <v>0</v>
      </c>
      <c r="M20" s="2">
        <f t="shared" si="0"/>
        <v>0</v>
      </c>
      <c r="N20" s="2">
        <f t="shared" si="0"/>
        <v>0</v>
      </c>
      <c r="O20" s="2">
        <f t="shared" si="0"/>
        <v>0</v>
      </c>
      <c r="P20" s="2">
        <f t="shared" si="0"/>
        <v>0</v>
      </c>
      <c r="Q20" s="2">
        <f t="shared" si="0"/>
        <v>0</v>
      </c>
      <c r="R20" s="2">
        <f t="shared" si="0"/>
        <v>0</v>
      </c>
      <c r="S20" s="2">
        <f t="shared" si="0"/>
        <v>0</v>
      </c>
      <c r="T20" s="2">
        <f t="shared" si="0"/>
        <v>0</v>
      </c>
      <c r="U20" s="2">
        <f t="shared" si="0"/>
        <v>0</v>
      </c>
      <c r="V20" s="2">
        <f t="shared" si="0"/>
        <v>0</v>
      </c>
      <c r="W20" s="2">
        <f t="shared" si="0"/>
        <v>0</v>
      </c>
    </row>
    <row r="21" spans="1:23" x14ac:dyDescent="0.25">
      <c r="C21" s="4" t="s">
        <v>59</v>
      </c>
      <c r="D21" s="2">
        <f t="shared" ref="D21:W21" si="1">COUNTIF(D$3:D$16,2)</f>
        <v>1</v>
      </c>
      <c r="E21" s="2">
        <f t="shared" si="1"/>
        <v>0</v>
      </c>
      <c r="F21" s="2">
        <f t="shared" si="1"/>
        <v>0</v>
      </c>
      <c r="G21" s="2">
        <f t="shared" si="1"/>
        <v>0</v>
      </c>
      <c r="H21" s="2">
        <f t="shared" si="1"/>
        <v>0</v>
      </c>
      <c r="I21" s="2">
        <f t="shared" si="1"/>
        <v>0</v>
      </c>
      <c r="J21" s="2">
        <f t="shared" si="1"/>
        <v>0</v>
      </c>
      <c r="K21" s="2">
        <f t="shared" si="1"/>
        <v>0</v>
      </c>
      <c r="L21" s="2">
        <f t="shared" si="1"/>
        <v>0</v>
      </c>
      <c r="M21" s="2">
        <f t="shared" si="1"/>
        <v>0</v>
      </c>
      <c r="N21" s="2">
        <f t="shared" si="1"/>
        <v>0</v>
      </c>
      <c r="O21" s="2">
        <f t="shared" si="1"/>
        <v>0</v>
      </c>
      <c r="P21" s="2">
        <f t="shared" si="1"/>
        <v>0</v>
      </c>
      <c r="Q21" s="2">
        <f t="shared" si="1"/>
        <v>0</v>
      </c>
      <c r="R21" s="2">
        <f t="shared" si="1"/>
        <v>0</v>
      </c>
      <c r="S21" s="2">
        <f t="shared" si="1"/>
        <v>0</v>
      </c>
      <c r="T21" s="2">
        <f t="shared" si="1"/>
        <v>0</v>
      </c>
      <c r="U21" s="2">
        <f t="shared" si="1"/>
        <v>0</v>
      </c>
      <c r="V21" s="2">
        <f t="shared" si="1"/>
        <v>0</v>
      </c>
      <c r="W21" s="2">
        <f t="shared" si="1"/>
        <v>0</v>
      </c>
    </row>
    <row r="22" spans="1:23" x14ac:dyDescent="0.25">
      <c r="C22" s="4" t="s">
        <v>60</v>
      </c>
      <c r="D22" s="2">
        <f t="shared" ref="D22:W22" si="2">COUNTIF(D$3:D$16,3)</f>
        <v>1</v>
      </c>
      <c r="E22" s="2">
        <f t="shared" si="2"/>
        <v>0</v>
      </c>
      <c r="F22" s="2">
        <f t="shared" si="2"/>
        <v>1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2"/>
        <v>0</v>
      </c>
      <c r="M22" s="2">
        <f t="shared" si="2"/>
        <v>0</v>
      </c>
      <c r="N22" s="2">
        <f t="shared" si="2"/>
        <v>0</v>
      </c>
      <c r="O22" s="2">
        <f t="shared" si="2"/>
        <v>0</v>
      </c>
      <c r="P22" s="2">
        <f t="shared" si="2"/>
        <v>0</v>
      </c>
      <c r="Q22" s="2">
        <f t="shared" si="2"/>
        <v>0</v>
      </c>
      <c r="R22" s="2">
        <f t="shared" si="2"/>
        <v>0</v>
      </c>
      <c r="S22" s="2">
        <f t="shared" si="2"/>
        <v>1</v>
      </c>
      <c r="T22" s="2">
        <f t="shared" si="2"/>
        <v>0</v>
      </c>
      <c r="U22" s="2">
        <f t="shared" si="2"/>
        <v>0</v>
      </c>
      <c r="V22" s="2">
        <f t="shared" si="2"/>
        <v>0</v>
      </c>
      <c r="W22" s="2">
        <f t="shared" si="2"/>
        <v>0</v>
      </c>
    </row>
    <row r="23" spans="1:23" x14ac:dyDescent="0.25">
      <c r="C23" s="4" t="s">
        <v>61</v>
      </c>
      <c r="D23" s="2">
        <f t="shared" ref="D23:W23" si="3">COUNTIF(D$3:D$16,4)</f>
        <v>0</v>
      </c>
      <c r="E23" s="2">
        <f t="shared" si="3"/>
        <v>0</v>
      </c>
      <c r="F23" s="2">
        <f t="shared" si="3"/>
        <v>0</v>
      </c>
      <c r="G23" s="2">
        <f t="shared" si="3"/>
        <v>0</v>
      </c>
      <c r="H23" s="2">
        <f t="shared" si="3"/>
        <v>1</v>
      </c>
      <c r="I23" s="2">
        <f t="shared" si="3"/>
        <v>2</v>
      </c>
      <c r="J23" s="2">
        <f t="shared" si="3"/>
        <v>0</v>
      </c>
      <c r="K23" s="2">
        <f t="shared" si="3"/>
        <v>0</v>
      </c>
      <c r="L23" s="2">
        <f t="shared" si="3"/>
        <v>0</v>
      </c>
      <c r="M23" s="2">
        <f t="shared" si="3"/>
        <v>0</v>
      </c>
      <c r="N23" s="2">
        <f t="shared" si="3"/>
        <v>0</v>
      </c>
      <c r="O23" s="2">
        <f t="shared" si="3"/>
        <v>0</v>
      </c>
      <c r="P23" s="2">
        <f t="shared" si="3"/>
        <v>1</v>
      </c>
      <c r="Q23" s="2">
        <f t="shared" si="3"/>
        <v>1</v>
      </c>
      <c r="R23" s="2">
        <f t="shared" si="3"/>
        <v>1</v>
      </c>
      <c r="S23" s="2">
        <f t="shared" si="3"/>
        <v>1</v>
      </c>
      <c r="T23" s="2">
        <f t="shared" si="3"/>
        <v>0</v>
      </c>
      <c r="U23" s="2">
        <f t="shared" si="3"/>
        <v>0</v>
      </c>
      <c r="V23" s="2">
        <f t="shared" si="3"/>
        <v>2</v>
      </c>
      <c r="W23" s="2">
        <f t="shared" si="3"/>
        <v>0</v>
      </c>
    </row>
    <row r="24" spans="1:23" x14ac:dyDescent="0.25">
      <c r="C24" s="4" t="s">
        <v>62</v>
      </c>
      <c r="D24" s="2">
        <f t="shared" ref="D24:W24" si="4">COUNTIF(D$3:D$16,5)</f>
        <v>0</v>
      </c>
      <c r="E24" s="2">
        <f t="shared" si="4"/>
        <v>0</v>
      </c>
      <c r="F24" s="2">
        <f t="shared" si="4"/>
        <v>1</v>
      </c>
      <c r="G24" s="2">
        <f t="shared" si="4"/>
        <v>3</v>
      </c>
      <c r="H24" s="2">
        <f t="shared" si="4"/>
        <v>4</v>
      </c>
      <c r="I24" s="2">
        <f t="shared" si="4"/>
        <v>4</v>
      </c>
      <c r="J24" s="2">
        <f t="shared" si="4"/>
        <v>4</v>
      </c>
      <c r="K24" s="2">
        <f t="shared" si="4"/>
        <v>3</v>
      </c>
      <c r="L24" s="2">
        <f t="shared" si="4"/>
        <v>0</v>
      </c>
      <c r="M24" s="2">
        <f t="shared" si="4"/>
        <v>1</v>
      </c>
      <c r="N24" s="2">
        <f t="shared" si="4"/>
        <v>1</v>
      </c>
      <c r="O24" s="2">
        <f t="shared" si="4"/>
        <v>2</v>
      </c>
      <c r="P24" s="2">
        <f t="shared" si="4"/>
        <v>4</v>
      </c>
      <c r="Q24" s="2">
        <f t="shared" si="4"/>
        <v>1</v>
      </c>
      <c r="R24" s="2">
        <f t="shared" si="4"/>
        <v>3</v>
      </c>
      <c r="S24" s="2">
        <f t="shared" si="4"/>
        <v>1</v>
      </c>
      <c r="T24" s="2">
        <f t="shared" si="4"/>
        <v>1</v>
      </c>
      <c r="U24" s="2">
        <f t="shared" si="4"/>
        <v>2</v>
      </c>
      <c r="V24" s="2">
        <f t="shared" si="4"/>
        <v>1</v>
      </c>
      <c r="W24" s="2">
        <f t="shared" si="4"/>
        <v>3</v>
      </c>
    </row>
    <row r="25" spans="1:23" x14ac:dyDescent="0.25">
      <c r="C25" s="4" t="s">
        <v>63</v>
      </c>
      <c r="D25" s="2">
        <f t="shared" ref="D25:W25" si="5">COUNTIF(D$3:D$16,6)</f>
        <v>5</v>
      </c>
      <c r="E25" s="2">
        <f t="shared" si="5"/>
        <v>7</v>
      </c>
      <c r="F25" s="2">
        <f t="shared" si="5"/>
        <v>4</v>
      </c>
      <c r="G25" s="2">
        <f t="shared" si="5"/>
        <v>3</v>
      </c>
      <c r="H25" s="2">
        <f t="shared" si="5"/>
        <v>6</v>
      </c>
      <c r="I25" s="2">
        <f t="shared" si="5"/>
        <v>6</v>
      </c>
      <c r="J25" s="2">
        <f t="shared" si="5"/>
        <v>7</v>
      </c>
      <c r="K25" s="2">
        <f t="shared" si="5"/>
        <v>3</v>
      </c>
      <c r="L25" s="2">
        <f t="shared" si="5"/>
        <v>2</v>
      </c>
      <c r="M25" s="2">
        <f t="shared" si="5"/>
        <v>2</v>
      </c>
      <c r="N25" s="2">
        <f t="shared" si="5"/>
        <v>3</v>
      </c>
      <c r="O25" s="2">
        <f t="shared" si="5"/>
        <v>2</v>
      </c>
      <c r="P25" s="2">
        <f t="shared" si="5"/>
        <v>5</v>
      </c>
      <c r="Q25" s="2">
        <f t="shared" si="5"/>
        <v>4</v>
      </c>
      <c r="R25" s="2">
        <f t="shared" si="5"/>
        <v>5</v>
      </c>
      <c r="S25" s="2">
        <f t="shared" si="5"/>
        <v>6</v>
      </c>
      <c r="T25" s="2">
        <f t="shared" si="5"/>
        <v>2</v>
      </c>
      <c r="U25" s="2">
        <f t="shared" si="5"/>
        <v>4</v>
      </c>
      <c r="V25" s="2">
        <f t="shared" si="5"/>
        <v>5</v>
      </c>
      <c r="W25" s="2">
        <f t="shared" si="5"/>
        <v>4</v>
      </c>
    </row>
    <row r="26" spans="1:23" x14ac:dyDescent="0.25">
      <c r="C26" s="4" t="s">
        <v>64</v>
      </c>
      <c r="D26" s="2">
        <f t="shared" ref="D26:W26" si="6">COUNTIF(D$3:D$16,7)</f>
        <v>7</v>
      </c>
      <c r="E26" s="2">
        <f t="shared" si="6"/>
        <v>7</v>
      </c>
      <c r="F26" s="2">
        <f t="shared" si="6"/>
        <v>8</v>
      </c>
      <c r="G26" s="2">
        <f t="shared" si="6"/>
        <v>8</v>
      </c>
      <c r="H26" s="2">
        <f t="shared" si="6"/>
        <v>3</v>
      </c>
      <c r="I26" s="2">
        <f t="shared" si="6"/>
        <v>2</v>
      </c>
      <c r="J26" s="2">
        <f t="shared" si="6"/>
        <v>3</v>
      </c>
      <c r="K26" s="2">
        <f t="shared" si="6"/>
        <v>8</v>
      </c>
      <c r="L26" s="2">
        <f t="shared" si="6"/>
        <v>12</v>
      </c>
      <c r="M26" s="2">
        <f t="shared" si="6"/>
        <v>11</v>
      </c>
      <c r="N26" s="2">
        <f t="shared" si="6"/>
        <v>10</v>
      </c>
      <c r="O26" s="2">
        <f t="shared" si="6"/>
        <v>10</v>
      </c>
      <c r="P26" s="2">
        <f t="shared" si="6"/>
        <v>4</v>
      </c>
      <c r="Q26" s="2">
        <f t="shared" si="6"/>
        <v>8</v>
      </c>
      <c r="R26" s="2">
        <f t="shared" si="6"/>
        <v>5</v>
      </c>
      <c r="S26" s="2">
        <f t="shared" si="6"/>
        <v>5</v>
      </c>
      <c r="T26" s="2">
        <f t="shared" si="6"/>
        <v>11</v>
      </c>
      <c r="U26" s="2">
        <f t="shared" si="6"/>
        <v>8</v>
      </c>
      <c r="V26" s="2">
        <f t="shared" si="6"/>
        <v>6</v>
      </c>
      <c r="W26" s="2">
        <f t="shared" si="6"/>
        <v>7</v>
      </c>
    </row>
    <row r="29" spans="1:23" ht="55.8" customHeight="1" x14ac:dyDescent="0.25">
      <c r="A29" s="4"/>
      <c r="B29" s="4"/>
      <c r="C29" s="4"/>
      <c r="D29" s="24" t="s">
        <v>90</v>
      </c>
      <c r="E29" s="24"/>
      <c r="F29" s="24"/>
      <c r="G29" s="24"/>
      <c r="H29" s="24" t="s">
        <v>89</v>
      </c>
      <c r="I29" s="24"/>
      <c r="J29" s="24"/>
      <c r="K29" s="24" t="s">
        <v>88</v>
      </c>
      <c r="L29" s="24"/>
      <c r="M29" s="24"/>
      <c r="N29" s="24" t="s">
        <v>87</v>
      </c>
      <c r="O29" s="24"/>
      <c r="P29" s="24" t="s">
        <v>86</v>
      </c>
      <c r="Q29" s="24"/>
      <c r="R29" s="24"/>
      <c r="S29" s="24"/>
      <c r="T29" s="24" t="s">
        <v>85</v>
      </c>
      <c r="U29" s="24"/>
      <c r="V29" s="24"/>
      <c r="W29" s="24"/>
    </row>
    <row r="30" spans="1:23" ht="39.6" x14ac:dyDescent="0.25">
      <c r="A30" s="4"/>
      <c r="B30" s="5" t="s">
        <v>106</v>
      </c>
      <c r="C30" s="5" t="s">
        <v>107</v>
      </c>
      <c r="D30" s="4" t="s">
        <v>84</v>
      </c>
      <c r="E30" s="4" t="s">
        <v>83</v>
      </c>
      <c r="F30" s="4" t="s">
        <v>82</v>
      </c>
      <c r="G30" s="4" t="s">
        <v>81</v>
      </c>
      <c r="H30" s="4" t="s">
        <v>80</v>
      </c>
      <c r="I30" s="4" t="s">
        <v>79</v>
      </c>
      <c r="J30" s="4" t="s">
        <v>78</v>
      </c>
      <c r="K30" s="4" t="s">
        <v>76</v>
      </c>
      <c r="L30" s="4" t="s">
        <v>77</v>
      </c>
      <c r="M30" s="4" t="s">
        <v>75</v>
      </c>
      <c r="N30" s="4" t="s">
        <v>74</v>
      </c>
      <c r="O30" s="4" t="s">
        <v>73</v>
      </c>
      <c r="P30" s="4" t="s">
        <v>72</v>
      </c>
      <c r="Q30" s="4" t="s">
        <v>71</v>
      </c>
      <c r="R30" s="4" t="s">
        <v>70</v>
      </c>
      <c r="S30" s="4" t="s">
        <v>69</v>
      </c>
      <c r="T30" s="4" t="s">
        <v>68</v>
      </c>
      <c r="U30" s="4" t="s">
        <v>67</v>
      </c>
      <c r="V30" s="4" t="s">
        <v>66</v>
      </c>
      <c r="W30" s="4" t="s">
        <v>65</v>
      </c>
    </row>
    <row r="31" spans="1:23" x14ac:dyDescent="0.25">
      <c r="A31" s="2" t="s">
        <v>91</v>
      </c>
      <c r="B31" s="2" t="s">
        <v>108</v>
      </c>
      <c r="C31" s="2" t="s">
        <v>108</v>
      </c>
      <c r="D31" s="2">
        <f>D3-4</f>
        <v>2</v>
      </c>
      <c r="E31" s="2">
        <f t="shared" ref="E31:W31" si="7">E3-4</f>
        <v>3</v>
      </c>
      <c r="F31" s="2">
        <f t="shared" si="7"/>
        <v>3</v>
      </c>
      <c r="G31" s="2">
        <f t="shared" si="7"/>
        <v>3</v>
      </c>
      <c r="H31" s="2">
        <f t="shared" si="7"/>
        <v>1</v>
      </c>
      <c r="I31" s="2">
        <f t="shared" si="7"/>
        <v>2</v>
      </c>
      <c r="J31" s="2">
        <f t="shared" si="7"/>
        <v>2</v>
      </c>
      <c r="K31" s="2">
        <f t="shared" si="7"/>
        <v>3</v>
      </c>
      <c r="L31" s="2">
        <f t="shared" si="7"/>
        <v>3</v>
      </c>
      <c r="M31" s="2">
        <f t="shared" si="7"/>
        <v>3</v>
      </c>
      <c r="N31" s="2">
        <f t="shared" si="7"/>
        <v>3</v>
      </c>
      <c r="O31" s="2">
        <f t="shared" si="7"/>
        <v>3</v>
      </c>
      <c r="P31" s="2">
        <f t="shared" si="7"/>
        <v>0</v>
      </c>
      <c r="Q31" s="2">
        <f t="shared" si="7"/>
        <v>3</v>
      </c>
      <c r="R31" s="2">
        <f t="shared" si="7"/>
        <v>3</v>
      </c>
      <c r="S31" s="2">
        <f t="shared" si="7"/>
        <v>3</v>
      </c>
      <c r="T31" s="2">
        <f t="shared" si="7"/>
        <v>3</v>
      </c>
      <c r="U31" s="2">
        <f t="shared" si="7"/>
        <v>2</v>
      </c>
      <c r="V31" s="2">
        <f t="shared" si="7"/>
        <v>2</v>
      </c>
      <c r="W31" s="2">
        <f t="shared" si="7"/>
        <v>1</v>
      </c>
    </row>
    <row r="32" spans="1:23" x14ac:dyDescent="0.25">
      <c r="A32" s="2" t="s">
        <v>92</v>
      </c>
      <c r="B32" s="2" t="s">
        <v>108</v>
      </c>
      <c r="C32" s="2" t="s">
        <v>108</v>
      </c>
      <c r="D32" s="2">
        <f t="shared" ref="D32:W42" si="8">D4-4</f>
        <v>3</v>
      </c>
      <c r="E32" s="2">
        <f t="shared" si="8"/>
        <v>3</v>
      </c>
      <c r="F32" s="2">
        <f t="shared" si="8"/>
        <v>3</v>
      </c>
      <c r="G32" s="2">
        <f t="shared" si="8"/>
        <v>3</v>
      </c>
      <c r="H32" s="2">
        <f t="shared" si="8"/>
        <v>2</v>
      </c>
      <c r="I32" s="2">
        <f t="shared" si="8"/>
        <v>2</v>
      </c>
      <c r="J32" s="2">
        <f t="shared" si="8"/>
        <v>2</v>
      </c>
      <c r="K32" s="2">
        <f t="shared" si="8"/>
        <v>3</v>
      </c>
      <c r="L32" s="2">
        <f t="shared" si="8"/>
        <v>3</v>
      </c>
      <c r="M32" s="2">
        <f t="shared" si="8"/>
        <v>3</v>
      </c>
      <c r="N32" s="2">
        <f t="shared" si="8"/>
        <v>3</v>
      </c>
      <c r="O32" s="2">
        <f t="shared" si="8"/>
        <v>3</v>
      </c>
      <c r="P32" s="2">
        <f t="shared" si="8"/>
        <v>1</v>
      </c>
      <c r="Q32" s="2">
        <f t="shared" si="8"/>
        <v>3</v>
      </c>
      <c r="R32" s="2">
        <f t="shared" si="8"/>
        <v>0</v>
      </c>
      <c r="S32" s="2">
        <f t="shared" si="8"/>
        <v>2</v>
      </c>
      <c r="T32" s="2">
        <f t="shared" si="8"/>
        <v>3</v>
      </c>
      <c r="U32" s="2">
        <f t="shared" si="8"/>
        <v>3</v>
      </c>
      <c r="V32" s="2">
        <f t="shared" si="8"/>
        <v>3</v>
      </c>
      <c r="W32" s="2">
        <f t="shared" si="8"/>
        <v>3</v>
      </c>
    </row>
    <row r="33" spans="1:23" x14ac:dyDescent="0.25">
      <c r="A33" s="2" t="s">
        <v>93</v>
      </c>
      <c r="B33" s="2" t="s">
        <v>109</v>
      </c>
      <c r="C33" s="2" t="s">
        <v>109</v>
      </c>
      <c r="D33" s="2">
        <f t="shared" si="8"/>
        <v>-1</v>
      </c>
      <c r="E33" s="2">
        <f t="shared" si="8"/>
        <v>2</v>
      </c>
      <c r="F33" s="2">
        <f t="shared" si="8"/>
        <v>2</v>
      </c>
      <c r="G33" s="2">
        <f t="shared" si="8"/>
        <v>1</v>
      </c>
      <c r="H33" s="2">
        <f t="shared" si="8"/>
        <v>1</v>
      </c>
      <c r="I33" s="2">
        <f t="shared" si="8"/>
        <v>0</v>
      </c>
      <c r="J33" s="2">
        <f t="shared" si="8"/>
        <v>1</v>
      </c>
      <c r="K33" s="2">
        <f t="shared" si="8"/>
        <v>2</v>
      </c>
      <c r="L33" s="2">
        <f t="shared" si="8"/>
        <v>2</v>
      </c>
      <c r="M33" s="2">
        <f t="shared" si="8"/>
        <v>1</v>
      </c>
      <c r="N33" s="2">
        <f t="shared" si="8"/>
        <v>2</v>
      </c>
      <c r="O33" s="2">
        <f t="shared" si="8"/>
        <v>2</v>
      </c>
      <c r="P33" s="2">
        <f t="shared" si="8"/>
        <v>1</v>
      </c>
      <c r="Q33" s="2">
        <f t="shared" si="8"/>
        <v>2</v>
      </c>
      <c r="R33" s="2">
        <f t="shared" si="8"/>
        <v>1</v>
      </c>
      <c r="S33" s="2">
        <f t="shared" si="8"/>
        <v>2</v>
      </c>
      <c r="T33" s="2">
        <f t="shared" si="8"/>
        <v>2</v>
      </c>
      <c r="U33" s="2">
        <f t="shared" si="8"/>
        <v>3</v>
      </c>
      <c r="V33" s="2">
        <f t="shared" si="8"/>
        <v>0</v>
      </c>
      <c r="W33" s="2">
        <f t="shared" si="8"/>
        <v>2</v>
      </c>
    </row>
    <row r="34" spans="1:23" x14ac:dyDescent="0.25">
      <c r="A34" s="2" t="s">
        <v>94</v>
      </c>
      <c r="B34" s="2" t="s">
        <v>109</v>
      </c>
      <c r="C34" s="2" t="s">
        <v>109</v>
      </c>
      <c r="D34" s="2">
        <f t="shared" si="8"/>
        <v>3</v>
      </c>
      <c r="E34" s="2">
        <f t="shared" si="8"/>
        <v>3</v>
      </c>
      <c r="F34" s="2">
        <f t="shared" si="8"/>
        <v>3</v>
      </c>
      <c r="G34" s="2">
        <f t="shared" si="8"/>
        <v>3</v>
      </c>
      <c r="H34" s="2">
        <f t="shared" si="8"/>
        <v>3</v>
      </c>
      <c r="I34" s="2">
        <f t="shared" si="8"/>
        <v>3</v>
      </c>
      <c r="J34" s="2">
        <f t="shared" si="8"/>
        <v>3</v>
      </c>
      <c r="K34" s="2">
        <f t="shared" si="8"/>
        <v>3</v>
      </c>
      <c r="L34" s="2">
        <f t="shared" si="8"/>
        <v>3</v>
      </c>
      <c r="M34" s="2">
        <f t="shared" si="8"/>
        <v>3</v>
      </c>
      <c r="N34" s="2">
        <f t="shared" si="8"/>
        <v>3</v>
      </c>
      <c r="O34" s="2">
        <f t="shared" si="8"/>
        <v>3</v>
      </c>
      <c r="P34" s="2">
        <f t="shared" si="8"/>
        <v>2</v>
      </c>
      <c r="Q34" s="2">
        <f t="shared" si="8"/>
        <v>2</v>
      </c>
      <c r="R34" s="2">
        <f t="shared" si="8"/>
        <v>3</v>
      </c>
      <c r="S34" s="2">
        <f t="shared" si="8"/>
        <v>2</v>
      </c>
      <c r="T34" s="2">
        <f t="shared" si="8"/>
        <v>3</v>
      </c>
      <c r="U34" s="2">
        <f t="shared" si="8"/>
        <v>3</v>
      </c>
      <c r="V34" s="2">
        <f t="shared" si="8"/>
        <v>3</v>
      </c>
      <c r="W34" s="2">
        <f t="shared" si="8"/>
        <v>3</v>
      </c>
    </row>
    <row r="35" spans="1:23" x14ac:dyDescent="0.25">
      <c r="A35" s="2" t="s">
        <v>95</v>
      </c>
      <c r="B35" s="2" t="s">
        <v>108</v>
      </c>
      <c r="C35" s="2" t="s">
        <v>109</v>
      </c>
      <c r="D35" s="2">
        <f t="shared" si="8"/>
        <v>2</v>
      </c>
      <c r="E35" s="2">
        <f t="shared" si="8"/>
        <v>2</v>
      </c>
      <c r="F35" s="2">
        <f t="shared" si="8"/>
        <v>2</v>
      </c>
      <c r="G35" s="2">
        <f t="shared" si="8"/>
        <v>2</v>
      </c>
      <c r="H35" s="2">
        <f t="shared" si="8"/>
        <v>2</v>
      </c>
      <c r="I35" s="2">
        <f t="shared" si="8"/>
        <v>2</v>
      </c>
      <c r="J35" s="2">
        <f t="shared" si="8"/>
        <v>2</v>
      </c>
      <c r="K35" s="2">
        <f t="shared" si="8"/>
        <v>1</v>
      </c>
      <c r="L35" s="2">
        <f t="shared" si="8"/>
        <v>3</v>
      </c>
      <c r="M35" s="2">
        <f t="shared" si="8"/>
        <v>2</v>
      </c>
      <c r="N35" s="2">
        <f t="shared" si="8"/>
        <v>3</v>
      </c>
      <c r="O35" s="2">
        <f t="shared" si="8"/>
        <v>3</v>
      </c>
      <c r="P35" s="2">
        <f t="shared" si="8"/>
        <v>2</v>
      </c>
      <c r="Q35" s="2">
        <f t="shared" si="8"/>
        <v>2</v>
      </c>
      <c r="R35" s="2">
        <f t="shared" si="8"/>
        <v>1</v>
      </c>
      <c r="S35" s="2">
        <f t="shared" si="8"/>
        <v>1</v>
      </c>
      <c r="T35" s="2">
        <f t="shared" si="8"/>
        <v>3</v>
      </c>
      <c r="U35" s="2">
        <f t="shared" si="8"/>
        <v>2</v>
      </c>
      <c r="V35" s="2">
        <f t="shared" si="8"/>
        <v>2</v>
      </c>
      <c r="W35" s="2">
        <f t="shared" si="8"/>
        <v>1</v>
      </c>
    </row>
    <row r="36" spans="1:23" x14ac:dyDescent="0.25">
      <c r="A36" s="2" t="s">
        <v>96</v>
      </c>
      <c r="B36" s="2" t="s">
        <v>108</v>
      </c>
      <c r="C36" s="2" t="s">
        <v>109</v>
      </c>
      <c r="D36" s="2">
        <f t="shared" si="8"/>
        <v>3</v>
      </c>
      <c r="E36" s="2">
        <f t="shared" si="8"/>
        <v>3</v>
      </c>
      <c r="F36" s="2">
        <f t="shared" si="8"/>
        <v>3</v>
      </c>
      <c r="G36" s="2">
        <f t="shared" si="8"/>
        <v>3</v>
      </c>
      <c r="H36" s="2">
        <f t="shared" si="8"/>
        <v>2</v>
      </c>
      <c r="I36" s="2">
        <f t="shared" si="8"/>
        <v>2</v>
      </c>
      <c r="J36" s="2">
        <f t="shared" si="8"/>
        <v>2</v>
      </c>
      <c r="K36" s="2">
        <f t="shared" si="8"/>
        <v>3</v>
      </c>
      <c r="L36" s="2">
        <f t="shared" si="8"/>
        <v>3</v>
      </c>
      <c r="M36" s="2">
        <f t="shared" si="8"/>
        <v>3</v>
      </c>
      <c r="N36" s="2">
        <f t="shared" si="8"/>
        <v>3</v>
      </c>
      <c r="O36" s="2">
        <f t="shared" si="8"/>
        <v>3</v>
      </c>
      <c r="P36" s="2">
        <f t="shared" si="8"/>
        <v>2</v>
      </c>
      <c r="Q36" s="2">
        <f t="shared" si="8"/>
        <v>3</v>
      </c>
      <c r="R36" s="2">
        <f t="shared" si="8"/>
        <v>3</v>
      </c>
      <c r="S36" s="2">
        <f t="shared" si="8"/>
        <v>3</v>
      </c>
      <c r="T36" s="2">
        <f t="shared" si="8"/>
        <v>3</v>
      </c>
      <c r="U36" s="2">
        <f t="shared" si="8"/>
        <v>3</v>
      </c>
      <c r="V36" s="2">
        <f t="shared" si="8"/>
        <v>3</v>
      </c>
      <c r="W36" s="2">
        <f t="shared" si="8"/>
        <v>3</v>
      </c>
    </row>
    <row r="37" spans="1:23" x14ac:dyDescent="0.25">
      <c r="A37" s="2" t="s">
        <v>97</v>
      </c>
      <c r="B37" s="2" t="s">
        <v>109</v>
      </c>
      <c r="C37" s="2" t="s">
        <v>109</v>
      </c>
      <c r="D37" s="2">
        <f t="shared" si="8"/>
        <v>-2</v>
      </c>
      <c r="E37" s="2">
        <f t="shared" si="8"/>
        <v>2</v>
      </c>
      <c r="F37" s="2">
        <f t="shared" si="8"/>
        <v>-1</v>
      </c>
      <c r="G37" s="2">
        <f t="shared" si="8"/>
        <v>1</v>
      </c>
      <c r="H37" s="2">
        <f t="shared" si="8"/>
        <v>0</v>
      </c>
      <c r="I37" s="2">
        <f t="shared" si="8"/>
        <v>1</v>
      </c>
      <c r="J37" s="2">
        <f t="shared" si="8"/>
        <v>2</v>
      </c>
      <c r="K37" s="2">
        <f t="shared" si="8"/>
        <v>2</v>
      </c>
      <c r="L37" s="2">
        <f t="shared" si="8"/>
        <v>3</v>
      </c>
      <c r="M37" s="2">
        <f t="shared" si="8"/>
        <v>3</v>
      </c>
      <c r="N37" s="2">
        <f t="shared" si="8"/>
        <v>2</v>
      </c>
      <c r="O37" s="2">
        <f t="shared" si="8"/>
        <v>2</v>
      </c>
      <c r="P37" s="2">
        <f t="shared" si="8"/>
        <v>2</v>
      </c>
      <c r="Q37" s="2">
        <f t="shared" si="8"/>
        <v>3</v>
      </c>
      <c r="R37" s="2">
        <f t="shared" si="8"/>
        <v>2</v>
      </c>
      <c r="S37" s="2">
        <f t="shared" si="8"/>
        <v>2</v>
      </c>
      <c r="T37" s="2">
        <f t="shared" si="8"/>
        <v>2</v>
      </c>
      <c r="U37" s="2">
        <f t="shared" si="8"/>
        <v>2</v>
      </c>
      <c r="V37" s="2">
        <f t="shared" si="8"/>
        <v>2</v>
      </c>
      <c r="W37" s="2">
        <f t="shared" si="8"/>
        <v>2</v>
      </c>
    </row>
    <row r="38" spans="1:23" x14ac:dyDescent="0.25">
      <c r="A38" s="2" t="s">
        <v>98</v>
      </c>
      <c r="B38" s="2" t="s">
        <v>108</v>
      </c>
      <c r="C38" s="2" t="s">
        <v>108</v>
      </c>
      <c r="D38" s="2">
        <f t="shared" si="8"/>
        <v>3</v>
      </c>
      <c r="E38" s="2">
        <f t="shared" si="8"/>
        <v>3</v>
      </c>
      <c r="F38" s="2">
        <f t="shared" si="8"/>
        <v>3</v>
      </c>
      <c r="G38" s="2">
        <f t="shared" si="8"/>
        <v>3</v>
      </c>
      <c r="H38" s="2">
        <f t="shared" si="8"/>
        <v>3</v>
      </c>
      <c r="I38" s="2">
        <f t="shared" si="8"/>
        <v>3</v>
      </c>
      <c r="J38" s="2">
        <f t="shared" si="8"/>
        <v>3</v>
      </c>
      <c r="K38" s="2">
        <f t="shared" si="8"/>
        <v>3</v>
      </c>
      <c r="L38" s="2">
        <f t="shared" si="8"/>
        <v>3</v>
      </c>
      <c r="M38" s="2">
        <f t="shared" si="8"/>
        <v>3</v>
      </c>
      <c r="N38" s="2">
        <f t="shared" si="8"/>
        <v>3</v>
      </c>
      <c r="O38" s="2">
        <f t="shared" si="8"/>
        <v>3</v>
      </c>
      <c r="P38" s="2">
        <f t="shared" si="8"/>
        <v>3</v>
      </c>
      <c r="Q38" s="2">
        <f t="shared" si="8"/>
        <v>3</v>
      </c>
      <c r="R38" s="2">
        <f t="shared" si="8"/>
        <v>3</v>
      </c>
      <c r="S38" s="2">
        <f t="shared" si="8"/>
        <v>3</v>
      </c>
      <c r="T38" s="2">
        <f t="shared" si="8"/>
        <v>3</v>
      </c>
      <c r="U38" s="2">
        <f t="shared" si="8"/>
        <v>3</v>
      </c>
      <c r="V38" s="2">
        <f t="shared" si="8"/>
        <v>3</v>
      </c>
      <c r="W38" s="2">
        <f t="shared" si="8"/>
        <v>3</v>
      </c>
    </row>
    <row r="39" spans="1:23" x14ac:dyDescent="0.25">
      <c r="A39" s="2" t="s">
        <v>99</v>
      </c>
      <c r="B39" s="2" t="s">
        <v>108</v>
      </c>
      <c r="C39" s="2" t="s">
        <v>109</v>
      </c>
      <c r="D39" s="2">
        <f t="shared" si="8"/>
        <v>3</v>
      </c>
      <c r="E39" s="2">
        <f t="shared" si="8"/>
        <v>3</v>
      </c>
      <c r="F39" s="2">
        <f t="shared" si="8"/>
        <v>3</v>
      </c>
      <c r="G39" s="2">
        <f t="shared" si="8"/>
        <v>3</v>
      </c>
      <c r="H39" s="2">
        <f t="shared" si="8"/>
        <v>3</v>
      </c>
      <c r="I39" s="2">
        <f t="shared" si="8"/>
        <v>1</v>
      </c>
      <c r="J39" s="2">
        <f t="shared" si="8"/>
        <v>3</v>
      </c>
      <c r="K39" s="2">
        <f t="shared" si="8"/>
        <v>3</v>
      </c>
      <c r="L39" s="2">
        <f t="shared" si="8"/>
        <v>3</v>
      </c>
      <c r="M39" s="2">
        <f t="shared" si="8"/>
        <v>3</v>
      </c>
      <c r="N39" s="2">
        <f t="shared" si="8"/>
        <v>3</v>
      </c>
      <c r="O39" s="2">
        <f t="shared" si="8"/>
        <v>3</v>
      </c>
      <c r="P39" s="2">
        <f t="shared" si="8"/>
        <v>3</v>
      </c>
      <c r="Q39" s="2">
        <f t="shared" si="8"/>
        <v>3</v>
      </c>
      <c r="R39" s="2">
        <f t="shared" si="8"/>
        <v>3</v>
      </c>
      <c r="S39" s="2">
        <f t="shared" si="8"/>
        <v>3</v>
      </c>
      <c r="T39" s="2">
        <f t="shared" si="8"/>
        <v>3</v>
      </c>
      <c r="U39" s="2">
        <f t="shared" si="8"/>
        <v>3</v>
      </c>
      <c r="V39" s="2">
        <f t="shared" si="8"/>
        <v>3</v>
      </c>
      <c r="W39" s="2">
        <f t="shared" si="8"/>
        <v>3</v>
      </c>
    </row>
    <row r="40" spans="1:23" x14ac:dyDescent="0.25">
      <c r="A40" s="2" t="s">
        <v>100</v>
      </c>
      <c r="B40" s="2" t="s">
        <v>108</v>
      </c>
      <c r="C40" s="2" t="s">
        <v>109</v>
      </c>
      <c r="D40" s="2">
        <f t="shared" si="8"/>
        <v>3</v>
      </c>
      <c r="E40" s="2">
        <f t="shared" si="8"/>
        <v>3</v>
      </c>
      <c r="F40" s="2">
        <f t="shared" si="8"/>
        <v>3</v>
      </c>
      <c r="G40" s="2">
        <f t="shared" si="8"/>
        <v>3</v>
      </c>
      <c r="H40" s="2">
        <f t="shared" si="8"/>
        <v>1</v>
      </c>
      <c r="I40" s="2">
        <f t="shared" si="8"/>
        <v>0</v>
      </c>
      <c r="J40" s="2">
        <f t="shared" si="8"/>
        <v>1</v>
      </c>
      <c r="K40" s="2">
        <f t="shared" si="8"/>
        <v>1</v>
      </c>
      <c r="L40" s="2">
        <f t="shared" si="8"/>
        <v>3</v>
      </c>
      <c r="M40" s="2">
        <f t="shared" si="8"/>
        <v>3</v>
      </c>
      <c r="N40" s="2">
        <f t="shared" si="8"/>
        <v>1</v>
      </c>
      <c r="O40" s="2">
        <f t="shared" si="8"/>
        <v>1</v>
      </c>
      <c r="P40" s="2">
        <f t="shared" si="8"/>
        <v>2</v>
      </c>
      <c r="Q40" s="2">
        <f t="shared" si="8"/>
        <v>1</v>
      </c>
      <c r="R40" s="2">
        <f t="shared" si="8"/>
        <v>2</v>
      </c>
      <c r="S40" s="2">
        <f t="shared" si="8"/>
        <v>-1</v>
      </c>
      <c r="T40" s="2">
        <f t="shared" si="8"/>
        <v>1</v>
      </c>
      <c r="U40" s="2">
        <f t="shared" si="8"/>
        <v>1</v>
      </c>
      <c r="V40" s="2">
        <f t="shared" si="8"/>
        <v>2</v>
      </c>
      <c r="W40" s="2">
        <f t="shared" si="8"/>
        <v>2</v>
      </c>
    </row>
    <row r="41" spans="1:23" x14ac:dyDescent="0.25">
      <c r="A41" s="2" t="s">
        <v>101</v>
      </c>
      <c r="B41" s="2" t="s">
        <v>108</v>
      </c>
      <c r="C41" s="2" t="s">
        <v>109</v>
      </c>
      <c r="D41" s="2">
        <f t="shared" si="8"/>
        <v>2</v>
      </c>
      <c r="E41" s="2">
        <f t="shared" si="8"/>
        <v>2</v>
      </c>
      <c r="F41" s="2">
        <f t="shared" si="8"/>
        <v>1</v>
      </c>
      <c r="G41" s="2">
        <f t="shared" si="8"/>
        <v>1</v>
      </c>
      <c r="H41" s="2">
        <f t="shared" si="8"/>
        <v>2</v>
      </c>
      <c r="I41" s="2">
        <f t="shared" si="8"/>
        <v>2</v>
      </c>
      <c r="J41" s="2">
        <f t="shared" si="8"/>
        <v>2</v>
      </c>
      <c r="K41" s="2">
        <f t="shared" si="8"/>
        <v>3</v>
      </c>
      <c r="L41" s="2">
        <f t="shared" si="8"/>
        <v>3</v>
      </c>
      <c r="M41" s="2">
        <f t="shared" si="8"/>
        <v>3</v>
      </c>
      <c r="N41" s="2">
        <f t="shared" si="8"/>
        <v>3</v>
      </c>
      <c r="O41" s="2">
        <f t="shared" si="8"/>
        <v>3</v>
      </c>
      <c r="P41" s="2">
        <f t="shared" si="8"/>
        <v>3</v>
      </c>
      <c r="Q41" s="2">
        <f t="shared" si="8"/>
        <v>3</v>
      </c>
      <c r="R41" s="2">
        <f t="shared" si="8"/>
        <v>2</v>
      </c>
      <c r="S41" s="2">
        <f t="shared" si="8"/>
        <v>2</v>
      </c>
      <c r="T41" s="2">
        <f t="shared" si="8"/>
        <v>3</v>
      </c>
      <c r="U41" s="2">
        <f t="shared" si="8"/>
        <v>2</v>
      </c>
      <c r="V41" s="2">
        <f t="shared" si="8"/>
        <v>2</v>
      </c>
      <c r="W41" s="2">
        <f t="shared" si="8"/>
        <v>2</v>
      </c>
    </row>
    <row r="42" spans="1:23" x14ac:dyDescent="0.25">
      <c r="A42" s="2" t="s">
        <v>102</v>
      </c>
      <c r="B42" s="2" t="s">
        <v>108</v>
      </c>
      <c r="C42" s="2" t="s">
        <v>108</v>
      </c>
      <c r="D42" s="2">
        <f>D14-4</f>
        <v>2</v>
      </c>
      <c r="E42" s="2">
        <f t="shared" si="8"/>
        <v>2</v>
      </c>
      <c r="F42" s="2">
        <f t="shared" si="8"/>
        <v>2</v>
      </c>
      <c r="G42" s="2">
        <f t="shared" si="8"/>
        <v>2</v>
      </c>
      <c r="H42" s="2">
        <f t="shared" si="8"/>
        <v>1</v>
      </c>
      <c r="I42" s="2">
        <f t="shared" si="8"/>
        <v>1</v>
      </c>
      <c r="J42" s="2">
        <f t="shared" si="8"/>
        <v>1</v>
      </c>
      <c r="K42" s="2">
        <f t="shared" si="8"/>
        <v>1</v>
      </c>
      <c r="L42" s="2">
        <f t="shared" si="8"/>
        <v>2</v>
      </c>
      <c r="M42" s="2">
        <f t="shared" si="8"/>
        <v>3</v>
      </c>
      <c r="N42" s="2">
        <f t="shared" si="8"/>
        <v>2</v>
      </c>
      <c r="O42" s="2">
        <f t="shared" si="8"/>
        <v>1</v>
      </c>
      <c r="P42" s="2">
        <f t="shared" si="8"/>
        <v>1</v>
      </c>
      <c r="Q42" s="2">
        <f t="shared" si="8"/>
        <v>0</v>
      </c>
      <c r="R42" s="2">
        <f t="shared" si="8"/>
        <v>1</v>
      </c>
      <c r="S42" s="2">
        <f t="shared" si="8"/>
        <v>0</v>
      </c>
      <c r="T42" s="2">
        <f t="shared" si="8"/>
        <v>3</v>
      </c>
      <c r="U42" s="2">
        <f t="shared" si="8"/>
        <v>3</v>
      </c>
      <c r="V42" s="2">
        <f t="shared" si="8"/>
        <v>3</v>
      </c>
      <c r="W42" s="2">
        <f t="shared" si="8"/>
        <v>3</v>
      </c>
    </row>
    <row r="43" spans="1:23" x14ac:dyDescent="0.25">
      <c r="A43" s="2" t="s">
        <v>103</v>
      </c>
      <c r="B43" s="2" t="s">
        <v>108</v>
      </c>
      <c r="C43" s="2" t="s">
        <v>109</v>
      </c>
      <c r="D43" s="2">
        <f t="shared" ref="D43:W44" si="9">D15-4</f>
        <v>2</v>
      </c>
      <c r="E43" s="2">
        <f t="shared" si="9"/>
        <v>2</v>
      </c>
      <c r="F43" s="2">
        <f t="shared" si="9"/>
        <v>2</v>
      </c>
      <c r="G43" s="2">
        <f t="shared" si="9"/>
        <v>2</v>
      </c>
      <c r="H43" s="2">
        <f t="shared" si="9"/>
        <v>2</v>
      </c>
      <c r="I43" s="2">
        <f t="shared" si="9"/>
        <v>1</v>
      </c>
      <c r="J43" s="2">
        <f t="shared" si="9"/>
        <v>1</v>
      </c>
      <c r="K43" s="2">
        <f t="shared" si="9"/>
        <v>3</v>
      </c>
      <c r="L43" s="2">
        <f t="shared" si="9"/>
        <v>3</v>
      </c>
      <c r="M43" s="2">
        <f t="shared" si="9"/>
        <v>3</v>
      </c>
      <c r="N43" s="2">
        <f t="shared" si="9"/>
        <v>3</v>
      </c>
      <c r="O43" s="2">
        <f t="shared" si="9"/>
        <v>3</v>
      </c>
      <c r="P43" s="2">
        <f t="shared" si="9"/>
        <v>1</v>
      </c>
      <c r="Q43" s="2">
        <f t="shared" si="9"/>
        <v>2</v>
      </c>
      <c r="R43" s="2">
        <f t="shared" si="9"/>
        <v>2</v>
      </c>
      <c r="S43" s="2">
        <f t="shared" si="9"/>
        <v>2</v>
      </c>
      <c r="T43" s="2">
        <f t="shared" si="9"/>
        <v>3</v>
      </c>
      <c r="U43" s="2">
        <f t="shared" si="9"/>
        <v>1</v>
      </c>
      <c r="V43" s="2">
        <f t="shared" si="9"/>
        <v>1</v>
      </c>
      <c r="W43" s="2">
        <f t="shared" si="9"/>
        <v>1</v>
      </c>
    </row>
    <row r="44" spans="1:23" x14ac:dyDescent="0.25">
      <c r="A44" s="2" t="s">
        <v>104</v>
      </c>
      <c r="B44" s="2" t="s">
        <v>108</v>
      </c>
      <c r="C44" s="2" t="s">
        <v>109</v>
      </c>
      <c r="D44" s="2">
        <f t="shared" si="9"/>
        <v>3</v>
      </c>
      <c r="E44" s="2">
        <f t="shared" si="9"/>
        <v>2</v>
      </c>
      <c r="F44" s="2">
        <f t="shared" si="9"/>
        <v>3</v>
      </c>
      <c r="G44" s="2">
        <f t="shared" si="9"/>
        <v>3</v>
      </c>
      <c r="H44" s="2">
        <f t="shared" si="9"/>
        <v>2</v>
      </c>
      <c r="I44" s="2">
        <f t="shared" si="9"/>
        <v>2</v>
      </c>
      <c r="J44" s="2">
        <f t="shared" si="9"/>
        <v>2</v>
      </c>
      <c r="K44" s="2">
        <f t="shared" si="9"/>
        <v>2</v>
      </c>
      <c r="L44" s="2">
        <f t="shared" si="9"/>
        <v>3</v>
      </c>
      <c r="M44" s="2">
        <f t="shared" si="9"/>
        <v>2</v>
      </c>
      <c r="N44" s="2">
        <f t="shared" si="9"/>
        <v>3</v>
      </c>
      <c r="O44" s="2">
        <f t="shared" si="9"/>
        <v>3</v>
      </c>
      <c r="P44" s="2">
        <f t="shared" si="9"/>
        <v>3</v>
      </c>
      <c r="Q44" s="2">
        <f t="shared" si="9"/>
        <v>3</v>
      </c>
      <c r="R44" s="2">
        <f t="shared" si="9"/>
        <v>2</v>
      </c>
      <c r="S44" s="2">
        <f t="shared" si="9"/>
        <v>3</v>
      </c>
      <c r="T44" s="2">
        <f t="shared" si="9"/>
        <v>3</v>
      </c>
      <c r="U44" s="2">
        <f t="shared" si="9"/>
        <v>3</v>
      </c>
      <c r="V44" s="2">
        <f t="shared" si="9"/>
        <v>0</v>
      </c>
      <c r="W44" s="2">
        <f t="shared" si="9"/>
        <v>3</v>
      </c>
    </row>
  </sheetData>
  <mergeCells count="12">
    <mergeCell ref="T29:W29"/>
    <mergeCell ref="D1:G1"/>
    <mergeCell ref="H1:J1"/>
    <mergeCell ref="K1:M1"/>
    <mergeCell ref="N1:O1"/>
    <mergeCell ref="P1:S1"/>
    <mergeCell ref="T1:W1"/>
    <mergeCell ref="D29:G29"/>
    <mergeCell ref="H29:J29"/>
    <mergeCell ref="K29:M29"/>
    <mergeCell ref="N29:O29"/>
    <mergeCell ref="P29:S29"/>
  </mergeCells>
  <conditionalFormatting sqref="D3:W16">
    <cfRule type="cellIs" dxfId="1" priority="1" operator="equal">
      <formula>4</formula>
    </cfRule>
    <cfRule type="cellIs" dxfId="0" priority="2" operator="lessThanOrEqual">
      <formula>3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B7A3-5586-4110-ADC6-9B639031C5E0}">
  <dimension ref="A1:L27"/>
  <sheetViews>
    <sheetView zoomScaleNormal="100" workbookViewId="0">
      <selection activeCell="D17" sqref="D17"/>
    </sheetView>
  </sheetViews>
  <sheetFormatPr defaultRowHeight="13.2" x14ac:dyDescent="0.25"/>
  <cols>
    <col min="1" max="1" width="16.44140625" bestFit="1" customWidth="1"/>
    <col min="4" max="4" width="101.6640625" style="1" customWidth="1"/>
    <col min="5" max="5" width="9.77734375" style="1" customWidth="1"/>
    <col min="6" max="6" width="26.33203125" style="1" bestFit="1" customWidth="1"/>
    <col min="7" max="7" width="47.88671875" style="1" bestFit="1" customWidth="1"/>
    <col min="8" max="9" width="28.5546875" style="1" bestFit="1" customWidth="1"/>
    <col min="10" max="10" width="37.109375" style="1" customWidth="1"/>
    <col min="12" max="12" width="62.6640625" style="1" customWidth="1"/>
  </cols>
  <sheetData>
    <row r="1" spans="1:12" x14ac:dyDescent="0.25">
      <c r="A1" s="8" t="s">
        <v>183</v>
      </c>
      <c r="B1" s="25" t="s">
        <v>151</v>
      </c>
      <c r="C1" s="25"/>
      <c r="D1" s="25"/>
      <c r="E1" s="6"/>
      <c r="F1" s="26" t="s">
        <v>0</v>
      </c>
      <c r="G1" s="27"/>
      <c r="H1" s="26" t="s">
        <v>3</v>
      </c>
      <c r="I1" s="27"/>
    </row>
    <row r="2" spans="1:12" x14ac:dyDescent="0.25">
      <c r="A2" s="2"/>
      <c r="B2" s="4" t="s">
        <v>3</v>
      </c>
      <c r="C2" s="4" t="s">
        <v>0</v>
      </c>
      <c r="D2" s="5" t="s">
        <v>185</v>
      </c>
      <c r="F2" s="9" t="s">
        <v>153</v>
      </c>
      <c r="G2" s="10" t="s">
        <v>154</v>
      </c>
      <c r="H2" s="9" t="s">
        <v>153</v>
      </c>
      <c r="I2" s="10" t="s">
        <v>154</v>
      </c>
    </row>
    <row r="3" spans="1:12" ht="39.6" x14ac:dyDescent="0.25">
      <c r="A3" s="11" t="s">
        <v>91</v>
      </c>
      <c r="B3" s="11">
        <v>4</v>
      </c>
      <c r="C3" s="11">
        <v>6</v>
      </c>
      <c r="D3" s="12" t="s">
        <v>149</v>
      </c>
      <c r="F3" s="15" t="s">
        <v>155</v>
      </c>
      <c r="G3" s="15" t="s">
        <v>164</v>
      </c>
      <c r="H3" s="15" t="s">
        <v>168</v>
      </c>
      <c r="I3" s="15" t="s">
        <v>176</v>
      </c>
      <c r="J3"/>
      <c r="K3" s="1"/>
      <c r="L3"/>
    </row>
    <row r="4" spans="1:12" x14ac:dyDescent="0.25">
      <c r="A4" s="11" t="s">
        <v>92</v>
      </c>
      <c r="B4" s="11">
        <v>7</v>
      </c>
      <c r="C4" s="11">
        <v>6</v>
      </c>
      <c r="D4" s="12" t="s">
        <v>142</v>
      </c>
      <c r="F4" s="15" t="s">
        <v>156</v>
      </c>
      <c r="G4" s="15" t="s">
        <v>165</v>
      </c>
      <c r="H4" s="15" t="s">
        <v>169</v>
      </c>
      <c r="I4" s="15" t="s">
        <v>177</v>
      </c>
      <c r="J4"/>
      <c r="K4" s="1"/>
      <c r="L4"/>
    </row>
    <row r="5" spans="1:12" ht="39.6" x14ac:dyDescent="0.25">
      <c r="A5" s="11" t="s">
        <v>93</v>
      </c>
      <c r="B5" s="11">
        <v>4</v>
      </c>
      <c r="C5" s="11">
        <v>6</v>
      </c>
      <c r="D5" s="12" t="s">
        <v>143</v>
      </c>
      <c r="F5" s="15" t="s">
        <v>157</v>
      </c>
      <c r="G5" s="15" t="s">
        <v>166</v>
      </c>
      <c r="H5" s="15" t="s">
        <v>170</v>
      </c>
      <c r="I5" s="15" t="s">
        <v>178</v>
      </c>
      <c r="J5"/>
      <c r="K5" s="1"/>
      <c r="L5"/>
    </row>
    <row r="6" spans="1:12" ht="26.4" x14ac:dyDescent="0.25">
      <c r="A6" s="11" t="s">
        <v>94</v>
      </c>
      <c r="B6" s="11">
        <v>2</v>
      </c>
      <c r="C6" s="11">
        <v>7</v>
      </c>
      <c r="D6" s="12" t="s">
        <v>144</v>
      </c>
      <c r="F6" s="15" t="s">
        <v>158</v>
      </c>
      <c r="G6" s="15" t="s">
        <v>167</v>
      </c>
      <c r="H6" s="15" t="s">
        <v>171</v>
      </c>
      <c r="I6" s="15" t="s">
        <v>179</v>
      </c>
      <c r="J6"/>
      <c r="K6" s="1"/>
      <c r="L6"/>
    </row>
    <row r="7" spans="1:12" ht="52.8" x14ac:dyDescent="0.25">
      <c r="A7" s="11" t="s">
        <v>95</v>
      </c>
      <c r="B7" s="11">
        <v>7</v>
      </c>
      <c r="C7" s="11">
        <v>5</v>
      </c>
      <c r="D7" s="12" t="s">
        <v>145</v>
      </c>
      <c r="F7" s="15" t="s">
        <v>159</v>
      </c>
      <c r="G7" s="15"/>
      <c r="H7" s="15" t="s">
        <v>172</v>
      </c>
      <c r="I7" s="15" t="s">
        <v>180</v>
      </c>
      <c r="J7"/>
      <c r="K7" s="1"/>
      <c r="L7"/>
    </row>
    <row r="8" spans="1:12" ht="26.4" x14ac:dyDescent="0.25">
      <c r="A8" s="11" t="s">
        <v>96</v>
      </c>
      <c r="B8" s="11">
        <v>5</v>
      </c>
      <c r="C8" s="11">
        <v>7</v>
      </c>
      <c r="D8" s="12" t="s">
        <v>148</v>
      </c>
      <c r="F8" s="15" t="s">
        <v>160</v>
      </c>
      <c r="G8" s="15"/>
      <c r="H8" s="15" t="s">
        <v>173</v>
      </c>
      <c r="I8" s="15" t="s">
        <v>166</v>
      </c>
      <c r="J8"/>
      <c r="K8" s="1"/>
      <c r="L8"/>
    </row>
    <row r="9" spans="1:12" x14ac:dyDescent="0.25">
      <c r="A9" s="11" t="s">
        <v>97</v>
      </c>
      <c r="B9" s="11">
        <v>7</v>
      </c>
      <c r="C9" s="11">
        <v>4</v>
      </c>
      <c r="D9" s="12" t="s">
        <v>146</v>
      </c>
      <c r="F9" s="15" t="s">
        <v>161</v>
      </c>
      <c r="G9" s="15"/>
      <c r="H9" s="15" t="s">
        <v>161</v>
      </c>
      <c r="I9" s="15" t="s">
        <v>181</v>
      </c>
      <c r="J9"/>
      <c r="K9" s="1"/>
      <c r="L9"/>
    </row>
    <row r="10" spans="1:12" ht="39.6" x14ac:dyDescent="0.25">
      <c r="A10" s="11" t="s">
        <v>98</v>
      </c>
      <c r="B10" s="11">
        <v>4</v>
      </c>
      <c r="C10" s="11">
        <v>6</v>
      </c>
      <c r="D10" s="12" t="s">
        <v>258</v>
      </c>
      <c r="F10" s="15" t="s">
        <v>162</v>
      </c>
      <c r="G10" s="15"/>
      <c r="H10" s="15" t="s">
        <v>174</v>
      </c>
      <c r="I10" s="15" t="s">
        <v>182</v>
      </c>
      <c r="J10"/>
      <c r="K10" s="1"/>
      <c r="L10"/>
    </row>
    <row r="11" spans="1:12" ht="41.4" customHeight="1" x14ac:dyDescent="0.25">
      <c r="A11" s="11" t="s">
        <v>99</v>
      </c>
      <c r="B11" s="11">
        <v>6</v>
      </c>
      <c r="C11" s="11">
        <v>4</v>
      </c>
      <c r="D11" s="12" t="s">
        <v>147</v>
      </c>
      <c r="F11" s="15" t="s">
        <v>163</v>
      </c>
      <c r="G11" s="15"/>
      <c r="H11" s="15" t="s">
        <v>175</v>
      </c>
      <c r="I11" s="15"/>
      <c r="J11"/>
      <c r="K11" s="1"/>
      <c r="L11"/>
    </row>
    <row r="12" spans="1:12" ht="26.4" x14ac:dyDescent="0.25">
      <c r="A12" s="11" t="s">
        <v>100</v>
      </c>
      <c r="B12" s="11">
        <v>2</v>
      </c>
      <c r="C12" s="11">
        <v>6</v>
      </c>
      <c r="D12" s="12" t="s">
        <v>259</v>
      </c>
      <c r="J12"/>
      <c r="K12" s="1"/>
      <c r="L12"/>
    </row>
    <row r="13" spans="1:12" ht="26.4" x14ac:dyDescent="0.25">
      <c r="A13" s="11" t="s">
        <v>101</v>
      </c>
      <c r="B13" s="11">
        <v>5</v>
      </c>
      <c r="C13" s="11">
        <v>5</v>
      </c>
      <c r="D13" s="12" t="s">
        <v>150</v>
      </c>
      <c r="J13"/>
      <c r="K13" s="1"/>
      <c r="L13"/>
    </row>
    <row r="14" spans="1:12" ht="66" x14ac:dyDescent="0.25">
      <c r="A14" s="11" t="s">
        <v>102</v>
      </c>
      <c r="B14" s="11">
        <v>6</v>
      </c>
      <c r="C14" s="11">
        <v>5</v>
      </c>
      <c r="D14" s="12" t="s">
        <v>260</v>
      </c>
      <c r="J14"/>
      <c r="K14" s="1"/>
      <c r="L14"/>
    </row>
    <row r="15" spans="1:12" ht="39.6" x14ac:dyDescent="0.25">
      <c r="A15" s="11" t="s">
        <v>103</v>
      </c>
      <c r="B15" s="11">
        <v>2</v>
      </c>
      <c r="C15" s="11">
        <v>7</v>
      </c>
      <c r="D15" s="12" t="s">
        <v>253</v>
      </c>
      <c r="J15"/>
      <c r="K15" s="1"/>
      <c r="L15"/>
    </row>
    <row r="16" spans="1:12" ht="52.8" x14ac:dyDescent="0.25">
      <c r="A16" s="11" t="s">
        <v>104</v>
      </c>
      <c r="B16" s="11">
        <v>5</v>
      </c>
      <c r="C16" s="11">
        <v>7</v>
      </c>
      <c r="D16" s="12" t="s">
        <v>261</v>
      </c>
      <c r="J16"/>
      <c r="K16" s="1"/>
      <c r="L16"/>
    </row>
    <row r="17" spans="1:4" x14ac:dyDescent="0.25">
      <c r="A17" s="13" t="s">
        <v>152</v>
      </c>
      <c r="B17" s="14">
        <f>MEDIAN(B3:B16)</f>
        <v>5</v>
      </c>
      <c r="C17" s="14">
        <f>MEDIAN(C3:C16)</f>
        <v>6</v>
      </c>
      <c r="D17" s="12"/>
    </row>
    <row r="20" spans="1:4" x14ac:dyDescent="0.25">
      <c r="A20" s="2"/>
      <c r="B20" s="4" t="s">
        <v>3</v>
      </c>
      <c r="C20" s="4" t="s">
        <v>0</v>
      </c>
    </row>
    <row r="21" spans="1:4" x14ac:dyDescent="0.25">
      <c r="A21" s="4" t="s">
        <v>58</v>
      </c>
      <c r="B21" s="2">
        <f>COUNTIF(B$3:B$16,1)</f>
        <v>0</v>
      </c>
      <c r="C21" s="2">
        <f>COUNTIF(C$3:C$16,1)</f>
        <v>0</v>
      </c>
    </row>
    <row r="22" spans="1:4" x14ac:dyDescent="0.25">
      <c r="A22" s="4" t="s">
        <v>59</v>
      </c>
      <c r="B22" s="2">
        <f>COUNTIF(B$3:B$16,2)</f>
        <v>3</v>
      </c>
      <c r="C22" s="2">
        <f>COUNTIF(C$3:C$16,2)</f>
        <v>0</v>
      </c>
    </row>
    <row r="23" spans="1:4" x14ac:dyDescent="0.25">
      <c r="A23" s="4" t="s">
        <v>60</v>
      </c>
      <c r="B23" s="2">
        <f>COUNTIF(B$3:B$16,3)</f>
        <v>0</v>
      </c>
      <c r="C23" s="2">
        <f>COUNTIF(C$3:C$16,3)</f>
        <v>0</v>
      </c>
    </row>
    <row r="24" spans="1:4" x14ac:dyDescent="0.25">
      <c r="A24" s="4" t="s">
        <v>61</v>
      </c>
      <c r="B24" s="2">
        <f>COUNTIF(B$3:B$16,4)</f>
        <v>3</v>
      </c>
      <c r="C24" s="2">
        <f>COUNTIF(C$3:C$16,4)</f>
        <v>2</v>
      </c>
    </row>
    <row r="25" spans="1:4" x14ac:dyDescent="0.25">
      <c r="A25" s="4" t="s">
        <v>62</v>
      </c>
      <c r="B25" s="2">
        <f>COUNTIF(B$3:B$16,5)</f>
        <v>3</v>
      </c>
      <c r="C25" s="2">
        <f>COUNTIF(C$3:C$16,5)</f>
        <v>3</v>
      </c>
    </row>
    <row r="26" spans="1:4" x14ac:dyDescent="0.25">
      <c r="A26" s="4" t="s">
        <v>63</v>
      </c>
      <c r="B26" s="2">
        <f>COUNTIF(B$3:B$16,6)</f>
        <v>2</v>
      </c>
      <c r="C26" s="2">
        <f>COUNTIF(C$3:C$16,6)</f>
        <v>5</v>
      </c>
    </row>
    <row r="27" spans="1:4" x14ac:dyDescent="0.25">
      <c r="A27" s="4" t="s">
        <v>64</v>
      </c>
      <c r="B27" s="2">
        <f>COUNTIF(B$3:B$16,7)</f>
        <v>3</v>
      </c>
      <c r="C27" s="2">
        <f>COUNTIF(C$3:C$16,7)</f>
        <v>4</v>
      </c>
    </row>
  </sheetData>
  <mergeCells count="3">
    <mergeCell ref="B1:D1"/>
    <mergeCell ref="F1:G1"/>
    <mergeCell ref="H1:I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1C76-6E9C-4605-9AC4-75927BAEA9FD}">
  <dimension ref="A1:I27"/>
  <sheetViews>
    <sheetView zoomScaleNormal="100" workbookViewId="0">
      <selection activeCell="D16" sqref="D16"/>
    </sheetView>
  </sheetViews>
  <sheetFormatPr defaultRowHeight="13.2" x14ac:dyDescent="0.25"/>
  <cols>
    <col min="1" max="1" width="17.21875" bestFit="1" customWidth="1"/>
    <col min="4" max="4" width="72.109375" customWidth="1"/>
    <col min="5" max="5" width="8.6640625" style="1" customWidth="1"/>
    <col min="6" max="6" width="43.21875" style="16" customWidth="1"/>
    <col min="7" max="7" width="30" style="16" customWidth="1"/>
    <col min="8" max="8" width="35.109375" style="16" customWidth="1"/>
    <col min="9" max="9" width="38.44140625" style="16" customWidth="1"/>
  </cols>
  <sheetData>
    <row r="1" spans="1:9" x14ac:dyDescent="0.25">
      <c r="A1" s="13" t="s">
        <v>183</v>
      </c>
      <c r="B1" s="31" t="s">
        <v>189</v>
      </c>
      <c r="C1" s="31"/>
      <c r="D1" s="31"/>
      <c r="F1" s="28" t="s">
        <v>0</v>
      </c>
      <c r="G1" s="28"/>
      <c r="H1" s="28" t="s">
        <v>3</v>
      </c>
      <c r="I1" s="28"/>
    </row>
    <row r="2" spans="1:9" x14ac:dyDescent="0.25">
      <c r="A2" s="11"/>
      <c r="B2" s="14" t="s">
        <v>3</v>
      </c>
      <c r="C2" s="14" t="s">
        <v>0</v>
      </c>
      <c r="D2" s="19" t="s">
        <v>185</v>
      </c>
      <c r="F2" s="17" t="s">
        <v>153</v>
      </c>
      <c r="G2" s="18" t="s">
        <v>154</v>
      </c>
      <c r="H2" s="17" t="s">
        <v>153</v>
      </c>
      <c r="I2" s="18" t="s">
        <v>154</v>
      </c>
    </row>
    <row r="3" spans="1:9" ht="39.6" x14ac:dyDescent="0.25">
      <c r="A3" s="11" t="s">
        <v>91</v>
      </c>
      <c r="B3" s="11">
        <v>6</v>
      </c>
      <c r="C3" s="11">
        <v>6</v>
      </c>
      <c r="D3" s="12" t="s">
        <v>190</v>
      </c>
      <c r="F3" s="12" t="s">
        <v>201</v>
      </c>
      <c r="G3" s="12" t="s">
        <v>206</v>
      </c>
      <c r="H3" s="12" t="s">
        <v>208</v>
      </c>
      <c r="I3" s="12" t="s">
        <v>211</v>
      </c>
    </row>
    <row r="4" spans="1:9" ht="66" x14ac:dyDescent="0.25">
      <c r="A4" s="11" t="s">
        <v>92</v>
      </c>
      <c r="B4" s="11">
        <v>6</v>
      </c>
      <c r="C4" s="11">
        <v>7</v>
      </c>
      <c r="D4" s="12" t="s">
        <v>256</v>
      </c>
      <c r="F4" s="12" t="s">
        <v>202</v>
      </c>
      <c r="G4" s="12" t="s">
        <v>207</v>
      </c>
      <c r="H4" s="12" t="s">
        <v>209</v>
      </c>
      <c r="I4" s="12" t="s">
        <v>212</v>
      </c>
    </row>
    <row r="5" spans="1:9" ht="26.4" x14ac:dyDescent="0.25">
      <c r="A5" s="11" t="s">
        <v>93</v>
      </c>
      <c r="B5" s="11">
        <v>3</v>
      </c>
      <c r="C5" s="11">
        <v>6</v>
      </c>
      <c r="D5" s="12" t="s">
        <v>192</v>
      </c>
      <c r="F5" s="12" t="s">
        <v>203</v>
      </c>
      <c r="G5" s="12"/>
      <c r="H5" s="12" t="s">
        <v>210</v>
      </c>
      <c r="I5" s="12" t="s">
        <v>213</v>
      </c>
    </row>
    <row r="6" spans="1:9" ht="26.4" x14ac:dyDescent="0.25">
      <c r="A6" s="11" t="s">
        <v>94</v>
      </c>
      <c r="B6" s="11">
        <v>2</v>
      </c>
      <c r="C6" s="11">
        <v>7</v>
      </c>
      <c r="D6" s="12" t="s">
        <v>193</v>
      </c>
      <c r="F6" s="12" t="s">
        <v>204</v>
      </c>
      <c r="G6" s="12"/>
      <c r="H6" s="12"/>
      <c r="I6" s="12" t="s">
        <v>214</v>
      </c>
    </row>
    <row r="7" spans="1:9" ht="26.4" x14ac:dyDescent="0.25">
      <c r="A7" s="11" t="s">
        <v>95</v>
      </c>
      <c r="B7" s="11">
        <v>6</v>
      </c>
      <c r="C7" s="11">
        <v>3</v>
      </c>
      <c r="D7" s="12" t="s">
        <v>194</v>
      </c>
      <c r="F7" s="12" t="s">
        <v>205</v>
      </c>
      <c r="G7" s="12"/>
      <c r="H7" s="12"/>
      <c r="I7" s="12" t="s">
        <v>215</v>
      </c>
    </row>
    <row r="8" spans="1:9" ht="39.6" x14ac:dyDescent="0.25">
      <c r="A8" s="11" t="s">
        <v>96</v>
      </c>
      <c r="B8" s="11">
        <v>3</v>
      </c>
      <c r="C8" s="11">
        <v>6</v>
      </c>
      <c r="D8" s="12" t="s">
        <v>191</v>
      </c>
      <c r="F8" s="12"/>
      <c r="G8" s="12"/>
      <c r="H8" s="12"/>
      <c r="I8" s="12" t="s">
        <v>216</v>
      </c>
    </row>
    <row r="9" spans="1:9" x14ac:dyDescent="0.25">
      <c r="A9" s="11" t="s">
        <v>97</v>
      </c>
      <c r="B9" s="11">
        <v>5</v>
      </c>
      <c r="C9" s="11">
        <v>3</v>
      </c>
      <c r="D9" s="12"/>
      <c r="F9" s="12"/>
      <c r="G9" s="12"/>
      <c r="H9" s="12"/>
      <c r="I9" s="12" t="s">
        <v>217</v>
      </c>
    </row>
    <row r="10" spans="1:9" ht="26.4" x14ac:dyDescent="0.25">
      <c r="A10" s="11" t="s">
        <v>98</v>
      </c>
      <c r="B10" s="11">
        <v>2</v>
      </c>
      <c r="C10" s="11">
        <v>7</v>
      </c>
      <c r="D10" s="12" t="s">
        <v>195</v>
      </c>
      <c r="F10" s="12"/>
      <c r="G10" s="12"/>
      <c r="H10" s="12"/>
      <c r="I10" s="12" t="s">
        <v>218</v>
      </c>
    </row>
    <row r="11" spans="1:9" ht="28.2" customHeight="1" x14ac:dyDescent="0.25">
      <c r="A11" s="11" t="s">
        <v>99</v>
      </c>
      <c r="B11" s="11">
        <v>4</v>
      </c>
      <c r="C11" s="11">
        <v>7</v>
      </c>
      <c r="D11" s="12" t="s">
        <v>196</v>
      </c>
      <c r="F11" s="12"/>
      <c r="G11" s="12"/>
      <c r="H11" s="12"/>
      <c r="I11" s="12" t="s">
        <v>219</v>
      </c>
    </row>
    <row r="12" spans="1:9" ht="26.4" x14ac:dyDescent="0.25">
      <c r="A12" s="11" t="s">
        <v>100</v>
      </c>
      <c r="B12" s="11">
        <v>2</v>
      </c>
      <c r="C12" s="11">
        <v>6</v>
      </c>
      <c r="D12" s="12" t="s">
        <v>197</v>
      </c>
      <c r="F12" s="12"/>
      <c r="G12" s="12"/>
      <c r="H12" s="12"/>
      <c r="I12" s="12" t="s">
        <v>220</v>
      </c>
    </row>
    <row r="13" spans="1:9" ht="26.4" x14ac:dyDescent="0.25">
      <c r="A13" s="11" t="s">
        <v>101</v>
      </c>
      <c r="B13" s="11">
        <v>3</v>
      </c>
      <c r="C13" s="11">
        <v>5</v>
      </c>
      <c r="D13" s="12" t="s">
        <v>198</v>
      </c>
    </row>
    <row r="14" spans="1:9" ht="52.8" x14ac:dyDescent="0.25">
      <c r="A14" s="11" t="s">
        <v>102</v>
      </c>
      <c r="B14" s="11">
        <v>5</v>
      </c>
      <c r="C14" s="11">
        <v>4</v>
      </c>
      <c r="D14" s="12" t="s">
        <v>199</v>
      </c>
    </row>
    <row r="15" spans="1:9" x14ac:dyDescent="0.25">
      <c r="A15" s="11" t="s">
        <v>103</v>
      </c>
      <c r="B15" s="11">
        <v>4</v>
      </c>
      <c r="C15" s="11">
        <v>5</v>
      </c>
      <c r="D15" s="12" t="s">
        <v>200</v>
      </c>
    </row>
    <row r="16" spans="1:9" ht="92.4" x14ac:dyDescent="0.25">
      <c r="A16" s="11" t="s">
        <v>104</v>
      </c>
      <c r="B16" s="11">
        <v>3</v>
      </c>
      <c r="C16" s="11">
        <v>7</v>
      </c>
      <c r="D16" s="12" t="s">
        <v>257</v>
      </c>
    </row>
    <row r="17" spans="1:4" x14ac:dyDescent="0.25">
      <c r="A17" s="8" t="s">
        <v>152</v>
      </c>
      <c r="B17" s="4">
        <f>MEDIAN(B3:B16)</f>
        <v>3.5</v>
      </c>
      <c r="C17" s="4">
        <f>MEDIAN(C3:C16)</f>
        <v>6</v>
      </c>
      <c r="D17" s="2"/>
    </row>
    <row r="20" spans="1:4" x14ac:dyDescent="0.25">
      <c r="A20" s="2"/>
      <c r="B20" s="4" t="s">
        <v>3</v>
      </c>
      <c r="C20" s="4" t="s">
        <v>0</v>
      </c>
    </row>
    <row r="21" spans="1:4" x14ac:dyDescent="0.25">
      <c r="A21" s="4" t="s">
        <v>58</v>
      </c>
      <c r="B21" s="2">
        <f>COUNTIF(B$3:B$16,1)</f>
        <v>0</v>
      </c>
      <c r="C21" s="2">
        <f>COUNTIF(C$3:C$16,1)</f>
        <v>0</v>
      </c>
    </row>
    <row r="22" spans="1:4" x14ac:dyDescent="0.25">
      <c r="A22" s="4" t="s">
        <v>59</v>
      </c>
      <c r="B22" s="2">
        <f>COUNTIF(B$3:B$16,2)</f>
        <v>3</v>
      </c>
      <c r="C22" s="2">
        <f>COUNTIF(C$3:C$16,2)</f>
        <v>0</v>
      </c>
    </row>
    <row r="23" spans="1:4" x14ac:dyDescent="0.25">
      <c r="A23" s="4" t="s">
        <v>60</v>
      </c>
      <c r="B23" s="2">
        <f>COUNTIF(B$3:B$16,3)</f>
        <v>4</v>
      </c>
      <c r="C23" s="2">
        <f>COUNTIF(C$3:C$16,3)</f>
        <v>2</v>
      </c>
    </row>
    <row r="24" spans="1:4" x14ac:dyDescent="0.25">
      <c r="A24" s="4" t="s">
        <v>61</v>
      </c>
      <c r="B24" s="2">
        <f>COUNTIF(B$3:B$16,4)</f>
        <v>2</v>
      </c>
      <c r="C24" s="2">
        <f>COUNTIF(C$3:C$16,4)</f>
        <v>1</v>
      </c>
    </row>
    <row r="25" spans="1:4" x14ac:dyDescent="0.25">
      <c r="A25" s="4" t="s">
        <v>62</v>
      </c>
      <c r="B25" s="2">
        <f>COUNTIF(B$3:B$16,5)</f>
        <v>2</v>
      </c>
      <c r="C25" s="2">
        <f>COUNTIF(C$3:C$16,5)</f>
        <v>2</v>
      </c>
    </row>
    <row r="26" spans="1:4" x14ac:dyDescent="0.25">
      <c r="A26" s="4" t="s">
        <v>63</v>
      </c>
      <c r="B26" s="2">
        <f>COUNTIF(B$3:B$16,6)</f>
        <v>3</v>
      </c>
      <c r="C26" s="2">
        <f>COUNTIF(C$3:C$16,6)</f>
        <v>4</v>
      </c>
    </row>
    <row r="27" spans="1:4" x14ac:dyDescent="0.25">
      <c r="A27" s="4" t="s">
        <v>64</v>
      </c>
      <c r="B27" s="2">
        <f>COUNTIF(B$3:B$16,7)</f>
        <v>0</v>
      </c>
      <c r="C27" s="2">
        <f>COUNTIF(C$3:C$16,7)</f>
        <v>5</v>
      </c>
    </row>
  </sheetData>
  <mergeCells count="3">
    <mergeCell ref="B1:D1"/>
    <mergeCell ref="F1:G1"/>
    <mergeCell ref="H1:I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1D6E-B362-44E6-BFA7-5065D5B25B33}">
  <dimension ref="A1:I27"/>
  <sheetViews>
    <sheetView topLeftCell="B1" zoomScaleNormal="100" workbookViewId="0">
      <selection activeCell="D11" sqref="D11"/>
    </sheetView>
  </sheetViews>
  <sheetFormatPr defaultRowHeight="13.2" x14ac:dyDescent="0.25"/>
  <cols>
    <col min="1" max="1" width="17.109375" bestFit="1" customWidth="1"/>
    <col min="4" max="4" width="64.21875" style="16" customWidth="1"/>
    <col min="5" max="5" width="10.44140625" customWidth="1"/>
    <col min="6" max="6" width="34.44140625" style="16" customWidth="1"/>
    <col min="7" max="7" width="40.109375" style="16" customWidth="1"/>
    <col min="8" max="8" width="35.6640625" style="16" customWidth="1"/>
    <col min="9" max="9" width="32.6640625" style="16" customWidth="1"/>
  </cols>
  <sheetData>
    <row r="1" spans="1:9" ht="13.2" customHeight="1" x14ac:dyDescent="0.25">
      <c r="A1" s="8" t="s">
        <v>183</v>
      </c>
      <c r="B1" s="25" t="s">
        <v>221</v>
      </c>
      <c r="C1" s="25"/>
      <c r="D1" s="25"/>
      <c r="F1" s="29" t="s">
        <v>0</v>
      </c>
      <c r="G1" s="30"/>
      <c r="H1" s="29" t="s">
        <v>3</v>
      </c>
      <c r="I1" s="30"/>
    </row>
    <row r="2" spans="1:9" x14ac:dyDescent="0.25">
      <c r="A2" s="2"/>
      <c r="B2" s="4" t="s">
        <v>3</v>
      </c>
      <c r="C2" s="4" t="s">
        <v>0</v>
      </c>
      <c r="D2" s="19" t="s">
        <v>185</v>
      </c>
      <c r="F2" s="17" t="s">
        <v>153</v>
      </c>
      <c r="G2" s="18" t="s">
        <v>154</v>
      </c>
      <c r="H2" s="17" t="s">
        <v>153</v>
      </c>
      <c r="I2" s="18" t="s">
        <v>154</v>
      </c>
    </row>
    <row r="3" spans="1:9" ht="66" x14ac:dyDescent="0.25">
      <c r="A3" s="2" t="s">
        <v>91</v>
      </c>
      <c r="B3" s="2">
        <v>4</v>
      </c>
      <c r="C3" s="2">
        <v>6</v>
      </c>
      <c r="D3" s="12" t="s">
        <v>222</v>
      </c>
      <c r="F3" s="12" t="s">
        <v>232</v>
      </c>
      <c r="G3" s="12" t="s">
        <v>239</v>
      </c>
      <c r="H3" s="12" t="s">
        <v>244</v>
      </c>
      <c r="I3" s="12" t="s">
        <v>246</v>
      </c>
    </row>
    <row r="4" spans="1:9" ht="42" customHeight="1" x14ac:dyDescent="0.25">
      <c r="A4" s="2" t="s">
        <v>92</v>
      </c>
      <c r="B4" s="2">
        <v>6</v>
      </c>
      <c r="C4" s="2">
        <v>6</v>
      </c>
      <c r="D4" s="12" t="s">
        <v>224</v>
      </c>
      <c r="F4" s="12" t="s">
        <v>233</v>
      </c>
      <c r="G4" s="12" t="s">
        <v>240</v>
      </c>
      <c r="H4" s="12" t="s">
        <v>244</v>
      </c>
      <c r="I4" s="12" t="s">
        <v>247</v>
      </c>
    </row>
    <row r="5" spans="1:9" ht="75" customHeight="1" x14ac:dyDescent="0.25">
      <c r="A5" s="2" t="s">
        <v>93</v>
      </c>
      <c r="B5" s="2">
        <v>6</v>
      </c>
      <c r="C5" s="2">
        <v>4</v>
      </c>
      <c r="D5" s="12" t="s">
        <v>225</v>
      </c>
      <c r="F5" s="12" t="s">
        <v>234</v>
      </c>
      <c r="G5" s="12" t="s">
        <v>241</v>
      </c>
      <c r="H5" s="12" t="s">
        <v>234</v>
      </c>
      <c r="I5" s="12" t="s">
        <v>248</v>
      </c>
    </row>
    <row r="6" spans="1:9" ht="52.8" x14ac:dyDescent="0.25">
      <c r="A6" s="2" t="s">
        <v>94</v>
      </c>
      <c r="B6" s="2">
        <v>2</v>
      </c>
      <c r="C6" s="2">
        <v>6</v>
      </c>
      <c r="D6" s="12" t="s">
        <v>226</v>
      </c>
      <c r="F6" s="12" t="s">
        <v>235</v>
      </c>
      <c r="G6" s="12" t="s">
        <v>242</v>
      </c>
      <c r="H6" s="12" t="s">
        <v>237</v>
      </c>
      <c r="I6" s="12" t="s">
        <v>249</v>
      </c>
    </row>
    <row r="7" spans="1:9" ht="52.8" x14ac:dyDescent="0.25">
      <c r="A7" s="2" t="s">
        <v>95</v>
      </c>
      <c r="B7" s="2">
        <v>6</v>
      </c>
      <c r="C7" s="2">
        <v>5</v>
      </c>
      <c r="D7" s="12" t="s">
        <v>227</v>
      </c>
      <c r="F7" s="12" t="s">
        <v>236</v>
      </c>
      <c r="G7" s="12" t="s">
        <v>243</v>
      </c>
      <c r="H7" s="12" t="s">
        <v>245</v>
      </c>
      <c r="I7" s="12" t="s">
        <v>250</v>
      </c>
    </row>
    <row r="8" spans="1:9" ht="26.4" x14ac:dyDescent="0.25">
      <c r="A8" s="2" t="s">
        <v>96</v>
      </c>
      <c r="B8" s="2">
        <v>5</v>
      </c>
      <c r="C8" s="2">
        <v>7</v>
      </c>
      <c r="D8" s="12" t="s">
        <v>228</v>
      </c>
      <c r="F8" s="12" t="s">
        <v>237</v>
      </c>
      <c r="G8" s="12"/>
      <c r="H8" s="12" t="s">
        <v>238</v>
      </c>
      <c r="I8" s="12" t="s">
        <v>251</v>
      </c>
    </row>
    <row r="9" spans="1:9" ht="26.4" x14ac:dyDescent="0.25">
      <c r="A9" s="2" t="s">
        <v>97</v>
      </c>
      <c r="B9" s="2">
        <v>6</v>
      </c>
      <c r="C9" s="2">
        <v>4</v>
      </c>
      <c r="D9" s="12"/>
      <c r="F9" s="12" t="s">
        <v>238</v>
      </c>
      <c r="G9" s="12"/>
      <c r="H9" s="12"/>
      <c r="I9" s="12" t="s">
        <v>242</v>
      </c>
    </row>
    <row r="10" spans="1:9" ht="39.6" x14ac:dyDescent="0.25">
      <c r="A10" s="2" t="s">
        <v>98</v>
      </c>
      <c r="B10" s="2">
        <v>1</v>
      </c>
      <c r="C10" s="2">
        <v>7</v>
      </c>
      <c r="D10" s="12" t="s">
        <v>255</v>
      </c>
    </row>
    <row r="11" spans="1:9" x14ac:dyDescent="0.25">
      <c r="A11" s="2" t="s">
        <v>99</v>
      </c>
      <c r="B11" s="2">
        <v>7</v>
      </c>
      <c r="C11" s="2">
        <v>7</v>
      </c>
      <c r="D11" s="12" t="s">
        <v>229</v>
      </c>
    </row>
    <row r="12" spans="1:9" x14ac:dyDescent="0.25">
      <c r="A12" s="2" t="s">
        <v>100</v>
      </c>
      <c r="B12" s="2">
        <v>2</v>
      </c>
      <c r="C12" s="2">
        <v>5</v>
      </c>
      <c r="D12" s="12" t="s">
        <v>252</v>
      </c>
    </row>
    <row r="13" spans="1:9" ht="26.4" x14ac:dyDescent="0.25">
      <c r="A13" s="2" t="s">
        <v>101</v>
      </c>
      <c r="B13" s="2">
        <v>3</v>
      </c>
      <c r="C13" s="2">
        <v>3</v>
      </c>
      <c r="D13" s="12" t="s">
        <v>223</v>
      </c>
    </row>
    <row r="14" spans="1:9" ht="79.2" x14ac:dyDescent="0.25">
      <c r="A14" s="2" t="s">
        <v>102</v>
      </c>
      <c r="B14" s="2">
        <v>7</v>
      </c>
      <c r="C14" s="2">
        <v>6</v>
      </c>
      <c r="D14" s="12" t="s">
        <v>230</v>
      </c>
    </row>
    <row r="15" spans="1:9" x14ac:dyDescent="0.25">
      <c r="A15" s="2" t="s">
        <v>103</v>
      </c>
      <c r="B15" s="2">
        <v>7</v>
      </c>
      <c r="C15" s="2">
        <v>7</v>
      </c>
      <c r="D15" s="12" t="s">
        <v>231</v>
      </c>
    </row>
    <row r="16" spans="1:9" x14ac:dyDescent="0.25">
      <c r="A16" s="2" t="s">
        <v>104</v>
      </c>
      <c r="B16" s="2">
        <v>7</v>
      </c>
      <c r="C16" s="2">
        <v>7</v>
      </c>
      <c r="D16" s="12"/>
    </row>
    <row r="17" spans="1:4" x14ac:dyDescent="0.25">
      <c r="A17" s="8" t="s">
        <v>152</v>
      </c>
      <c r="B17" s="4">
        <f>MEDIAN(B3:B16)</f>
        <v>6</v>
      </c>
      <c r="C17" s="4">
        <f>MEDIAN(C3:C16)</f>
        <v>6</v>
      </c>
      <c r="D17" s="12"/>
    </row>
    <row r="18" spans="1:4" x14ac:dyDescent="0.25">
      <c r="D18" s="20"/>
    </row>
    <row r="20" spans="1:4" x14ac:dyDescent="0.25">
      <c r="A20" s="2"/>
      <c r="B20" s="4" t="s">
        <v>3</v>
      </c>
      <c r="C20" s="4" t="s">
        <v>0</v>
      </c>
    </row>
    <row r="21" spans="1:4" x14ac:dyDescent="0.25">
      <c r="A21" s="4" t="s">
        <v>58</v>
      </c>
      <c r="B21" s="2">
        <f>COUNTIF(B$3:B$16,1)</f>
        <v>1</v>
      </c>
      <c r="C21" s="2">
        <f>COUNTIF(C$3:C$16,1)</f>
        <v>0</v>
      </c>
    </row>
    <row r="22" spans="1:4" x14ac:dyDescent="0.25">
      <c r="A22" s="4" t="s">
        <v>59</v>
      </c>
      <c r="B22" s="2">
        <f>COUNTIF(B$3:B$16,2)</f>
        <v>2</v>
      </c>
      <c r="C22" s="2">
        <f>COUNTIF(C$3:C$16,2)</f>
        <v>0</v>
      </c>
    </row>
    <row r="23" spans="1:4" x14ac:dyDescent="0.25">
      <c r="A23" s="4" t="s">
        <v>60</v>
      </c>
      <c r="B23" s="2">
        <f>COUNTIF(B$3:B$16,3)</f>
        <v>1</v>
      </c>
      <c r="C23" s="2">
        <f>COUNTIF(C$3:C$16,3)</f>
        <v>1</v>
      </c>
    </row>
    <row r="24" spans="1:4" x14ac:dyDescent="0.25">
      <c r="A24" s="4" t="s">
        <v>61</v>
      </c>
      <c r="B24" s="2">
        <f>COUNTIF(B$3:B$16,4)</f>
        <v>1</v>
      </c>
      <c r="C24" s="2">
        <f>COUNTIF(C$3:C$16,4)</f>
        <v>2</v>
      </c>
    </row>
    <row r="25" spans="1:4" x14ac:dyDescent="0.25">
      <c r="A25" s="4" t="s">
        <v>62</v>
      </c>
      <c r="B25" s="2">
        <f>COUNTIF(B$3:B$16,5)</f>
        <v>1</v>
      </c>
      <c r="C25" s="2">
        <f>COUNTIF(C$3:C$16,5)</f>
        <v>2</v>
      </c>
    </row>
    <row r="26" spans="1:4" x14ac:dyDescent="0.25">
      <c r="A26" s="4" t="s">
        <v>63</v>
      </c>
      <c r="B26" s="2">
        <f>COUNTIF(B$3:B$16,6)</f>
        <v>4</v>
      </c>
      <c r="C26" s="2">
        <f>COUNTIF(C$3:C$16,6)</f>
        <v>4</v>
      </c>
    </row>
    <row r="27" spans="1:4" x14ac:dyDescent="0.25">
      <c r="A27" s="4" t="s">
        <v>64</v>
      </c>
      <c r="B27" s="2">
        <f>COUNTIF(B$3:B$16,7)</f>
        <v>4</v>
      </c>
      <c r="C27" s="2">
        <f>COUNTIF(C$3:C$16,7)</f>
        <v>5</v>
      </c>
    </row>
  </sheetData>
  <mergeCells count="3">
    <mergeCell ref="B1:D1"/>
    <mergeCell ref="F1:G1"/>
    <mergeCell ref="H1:I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E276-D7AD-4859-8AFB-F8470C5D207D}">
  <dimension ref="A1:D21"/>
  <sheetViews>
    <sheetView zoomScaleNormal="100" workbookViewId="0">
      <selection activeCell="D16" sqref="D16"/>
    </sheetView>
  </sheetViews>
  <sheetFormatPr defaultRowHeight="13.2" x14ac:dyDescent="0.25"/>
  <cols>
    <col min="3" max="3" width="19" customWidth="1"/>
    <col min="4" max="4" width="101.6640625" style="1" customWidth="1"/>
  </cols>
  <sheetData>
    <row r="1" spans="2:4" x14ac:dyDescent="0.25">
      <c r="B1" s="4"/>
      <c r="C1" s="4" t="s">
        <v>184</v>
      </c>
      <c r="D1" s="5" t="s">
        <v>185</v>
      </c>
    </row>
    <row r="2" spans="2:4" x14ac:dyDescent="0.25">
      <c r="B2" s="2" t="s">
        <v>91</v>
      </c>
      <c r="C2" s="2" t="s">
        <v>0</v>
      </c>
      <c r="D2" s="7" t="s">
        <v>0</v>
      </c>
    </row>
    <row r="3" spans="2:4" x14ac:dyDescent="0.25">
      <c r="B3" s="2" t="s">
        <v>92</v>
      </c>
      <c r="C3" s="2" t="s">
        <v>3</v>
      </c>
      <c r="D3" s="7" t="s">
        <v>186</v>
      </c>
    </row>
    <row r="4" spans="2:4" x14ac:dyDescent="0.25">
      <c r="B4" s="2" t="s">
        <v>93</v>
      </c>
      <c r="C4" s="2" t="s">
        <v>0</v>
      </c>
      <c r="D4" s="7" t="s">
        <v>0</v>
      </c>
    </row>
    <row r="5" spans="2:4" x14ac:dyDescent="0.25">
      <c r="B5" s="2" t="s">
        <v>94</v>
      </c>
      <c r="C5" s="2" t="s">
        <v>0</v>
      </c>
      <c r="D5" s="7" t="s">
        <v>0</v>
      </c>
    </row>
    <row r="6" spans="2:4" x14ac:dyDescent="0.25">
      <c r="B6" s="2" t="s">
        <v>95</v>
      </c>
      <c r="C6" s="2" t="s">
        <v>3</v>
      </c>
      <c r="D6" s="7" t="s">
        <v>187</v>
      </c>
    </row>
    <row r="7" spans="2:4" x14ac:dyDescent="0.25">
      <c r="B7" s="2" t="s">
        <v>96</v>
      </c>
      <c r="C7" s="2" t="s">
        <v>0</v>
      </c>
      <c r="D7" s="7" t="s">
        <v>2</v>
      </c>
    </row>
    <row r="8" spans="2:4" x14ac:dyDescent="0.25">
      <c r="B8" s="2" t="s">
        <v>97</v>
      </c>
      <c r="C8" s="2" t="s">
        <v>3</v>
      </c>
      <c r="D8" s="7" t="s">
        <v>3</v>
      </c>
    </row>
    <row r="9" spans="2:4" x14ac:dyDescent="0.25">
      <c r="B9" s="2" t="s">
        <v>98</v>
      </c>
      <c r="C9" s="2" t="s">
        <v>0</v>
      </c>
      <c r="D9" s="7" t="s">
        <v>0</v>
      </c>
    </row>
    <row r="10" spans="2:4" x14ac:dyDescent="0.25">
      <c r="B10" s="2" t="s">
        <v>99</v>
      </c>
      <c r="C10" s="2" t="s">
        <v>3</v>
      </c>
      <c r="D10" s="7" t="s">
        <v>3</v>
      </c>
    </row>
    <row r="11" spans="2:4" x14ac:dyDescent="0.25">
      <c r="B11" s="2" t="s">
        <v>100</v>
      </c>
      <c r="C11" s="2" t="s">
        <v>0</v>
      </c>
      <c r="D11" s="7" t="s">
        <v>0</v>
      </c>
    </row>
    <row r="12" spans="2:4" ht="26.4" x14ac:dyDescent="0.25">
      <c r="B12" s="2" t="s">
        <v>101</v>
      </c>
      <c r="C12" s="2" t="s">
        <v>0</v>
      </c>
      <c r="D12" s="7" t="s">
        <v>188</v>
      </c>
    </row>
    <row r="13" spans="2:4" x14ac:dyDescent="0.25">
      <c r="B13" s="2" t="s">
        <v>102</v>
      </c>
      <c r="C13" s="2" t="s">
        <v>3</v>
      </c>
      <c r="D13" s="7" t="s">
        <v>3</v>
      </c>
    </row>
    <row r="14" spans="2:4" x14ac:dyDescent="0.25">
      <c r="B14" s="2" t="s">
        <v>103</v>
      </c>
      <c r="C14" s="2" t="s">
        <v>0</v>
      </c>
      <c r="D14" s="7" t="s">
        <v>0</v>
      </c>
    </row>
    <row r="15" spans="2:4" ht="52.8" x14ac:dyDescent="0.25">
      <c r="B15" s="2" t="s">
        <v>104</v>
      </c>
      <c r="C15" s="2" t="s">
        <v>0</v>
      </c>
      <c r="D15" s="7" t="s">
        <v>254</v>
      </c>
    </row>
    <row r="20" spans="1:2" x14ac:dyDescent="0.25">
      <c r="A20" s="4" t="s">
        <v>3</v>
      </c>
      <c r="B20" s="2">
        <f>COUNTIF($C$2:$C$15,A20)</f>
        <v>5</v>
      </c>
    </row>
    <row r="21" spans="1:2" x14ac:dyDescent="0.25">
      <c r="A21" s="4" t="s">
        <v>0</v>
      </c>
      <c r="B21" s="2">
        <f t="shared" ref="B21" si="0">COUNTIF($C$2:$C$15,A21)</f>
        <v>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7E45-9BA8-4DCD-A957-756ACBEFD430}">
  <dimension ref="A3:Q2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" sqref="P1:Q1048576"/>
    </sheetView>
  </sheetViews>
  <sheetFormatPr defaultRowHeight="13.2" x14ac:dyDescent="0.25"/>
  <cols>
    <col min="1" max="1" width="14.5546875" bestFit="1" customWidth="1"/>
    <col min="2" max="10" width="3.21875" style="23" bestFit="1" customWidth="1"/>
    <col min="11" max="15" width="4.21875" style="23" bestFit="1" customWidth="1"/>
    <col min="16" max="16" width="9.88671875" bestFit="1" customWidth="1"/>
    <col min="17" max="17" width="6.44140625" bestFit="1" customWidth="1"/>
  </cols>
  <sheetData>
    <row r="3" spans="1:17" x14ac:dyDescent="0.25">
      <c r="A3" s="4" t="s">
        <v>3</v>
      </c>
      <c r="B3" s="21" t="s">
        <v>91</v>
      </c>
      <c r="C3" s="21" t="s">
        <v>92</v>
      </c>
      <c r="D3" s="21" t="s">
        <v>93</v>
      </c>
      <c r="E3" s="21" t="s">
        <v>94</v>
      </c>
      <c r="F3" s="21" t="s">
        <v>95</v>
      </c>
      <c r="G3" s="21" t="s">
        <v>96</v>
      </c>
      <c r="H3" s="21" t="s">
        <v>97</v>
      </c>
      <c r="I3" s="21" t="s">
        <v>98</v>
      </c>
      <c r="J3" s="21" t="s">
        <v>99</v>
      </c>
      <c r="K3" s="21" t="s">
        <v>100</v>
      </c>
      <c r="L3" s="21" t="s">
        <v>101</v>
      </c>
      <c r="M3" s="21" t="s">
        <v>102</v>
      </c>
      <c r="N3" s="21" t="s">
        <v>103</v>
      </c>
      <c r="O3" s="21" t="s">
        <v>104</v>
      </c>
      <c r="P3" s="4" t="s">
        <v>140</v>
      </c>
      <c r="Q3" s="4" t="s">
        <v>141</v>
      </c>
    </row>
    <row r="4" spans="1:17" x14ac:dyDescent="0.25">
      <c r="A4" s="2" t="s">
        <v>11</v>
      </c>
      <c r="B4" s="22" t="s">
        <v>51</v>
      </c>
      <c r="C4" s="22"/>
      <c r="D4" s="22"/>
      <c r="E4" s="22"/>
      <c r="F4" s="22"/>
      <c r="G4" s="22"/>
      <c r="H4" s="22"/>
      <c r="I4" s="22" t="s">
        <v>51</v>
      </c>
      <c r="J4" s="22" t="s">
        <v>51</v>
      </c>
      <c r="K4" s="22"/>
      <c r="L4" s="22"/>
      <c r="M4" s="22"/>
      <c r="N4" s="22"/>
      <c r="O4" s="22"/>
      <c r="P4" s="2">
        <f t="shared" ref="P4:P13" si="0">COUNTA(B4:O4)</f>
        <v>3</v>
      </c>
      <c r="Q4" s="2">
        <f t="shared" ref="Q4:Q13" si="1">14-P4</f>
        <v>11</v>
      </c>
    </row>
    <row r="5" spans="1:17" x14ac:dyDescent="0.25">
      <c r="A5" s="2" t="s">
        <v>10</v>
      </c>
      <c r="B5" s="22" t="s">
        <v>51</v>
      </c>
      <c r="C5" s="22"/>
      <c r="D5" s="22"/>
      <c r="E5" s="22"/>
      <c r="F5" s="22"/>
      <c r="G5" s="22"/>
      <c r="H5" s="22"/>
      <c r="I5" s="22" t="s">
        <v>51</v>
      </c>
      <c r="J5" s="22" t="s">
        <v>51</v>
      </c>
      <c r="K5" s="22" t="s">
        <v>51</v>
      </c>
      <c r="L5" s="22"/>
      <c r="M5" s="22"/>
      <c r="N5" s="22"/>
      <c r="O5" s="22"/>
      <c r="P5" s="2">
        <f t="shared" si="0"/>
        <v>4</v>
      </c>
      <c r="Q5" s="2">
        <f t="shared" si="1"/>
        <v>10</v>
      </c>
    </row>
    <row r="6" spans="1:17" x14ac:dyDescent="0.25">
      <c r="A6" s="2" t="s">
        <v>7</v>
      </c>
      <c r="B6" s="22"/>
      <c r="C6" s="22" t="s">
        <v>51</v>
      </c>
      <c r="D6" s="22"/>
      <c r="E6" s="22"/>
      <c r="F6" s="22" t="s">
        <v>51</v>
      </c>
      <c r="G6" s="22"/>
      <c r="H6" s="22"/>
      <c r="I6" s="22"/>
      <c r="J6" s="22"/>
      <c r="K6" s="22" t="s">
        <v>51</v>
      </c>
      <c r="L6" s="22" t="s">
        <v>51</v>
      </c>
      <c r="M6" s="22"/>
      <c r="N6" s="22"/>
      <c r="O6" s="22"/>
      <c r="P6" s="2">
        <f t="shared" si="0"/>
        <v>4</v>
      </c>
      <c r="Q6" s="2">
        <f t="shared" si="1"/>
        <v>10</v>
      </c>
    </row>
    <row r="7" spans="1:17" x14ac:dyDescent="0.25">
      <c r="A7" s="2" t="s">
        <v>5</v>
      </c>
      <c r="B7" s="22" t="s">
        <v>51</v>
      </c>
      <c r="C7" s="22"/>
      <c r="D7" s="22" t="s">
        <v>51</v>
      </c>
      <c r="E7" s="22" t="s">
        <v>51</v>
      </c>
      <c r="F7" s="22"/>
      <c r="G7" s="22"/>
      <c r="H7" s="22"/>
      <c r="I7" s="22" t="s">
        <v>51</v>
      </c>
      <c r="J7" s="22" t="s">
        <v>51</v>
      </c>
      <c r="K7" s="22"/>
      <c r="L7" s="22"/>
      <c r="M7" s="22"/>
      <c r="N7" s="22"/>
      <c r="O7" s="22" t="s">
        <v>51</v>
      </c>
      <c r="P7" s="2">
        <f t="shared" si="0"/>
        <v>6</v>
      </c>
      <c r="Q7" s="2">
        <f t="shared" si="1"/>
        <v>8</v>
      </c>
    </row>
    <row r="8" spans="1:17" x14ac:dyDescent="0.25">
      <c r="A8" s="2" t="s">
        <v>8</v>
      </c>
      <c r="B8" s="22" t="s">
        <v>51</v>
      </c>
      <c r="C8" s="22"/>
      <c r="D8" s="22" t="s">
        <v>51</v>
      </c>
      <c r="E8" s="22" t="s">
        <v>51</v>
      </c>
      <c r="F8" s="22"/>
      <c r="G8" s="22"/>
      <c r="H8" s="22"/>
      <c r="I8" s="22"/>
      <c r="J8" s="22" t="s">
        <v>51</v>
      </c>
      <c r="K8" s="22" t="s">
        <v>51</v>
      </c>
      <c r="L8" s="22"/>
      <c r="M8" s="22"/>
      <c r="N8" s="22"/>
      <c r="O8" s="22" t="s">
        <v>51</v>
      </c>
      <c r="P8" s="2">
        <f t="shared" si="0"/>
        <v>6</v>
      </c>
      <c r="Q8" s="2">
        <f t="shared" si="1"/>
        <v>8</v>
      </c>
    </row>
    <row r="9" spans="1:17" x14ac:dyDescent="0.25">
      <c r="A9" s="2" t="s">
        <v>9</v>
      </c>
      <c r="B9" s="22" t="s">
        <v>51</v>
      </c>
      <c r="C9" s="22"/>
      <c r="D9" s="22" t="s">
        <v>51</v>
      </c>
      <c r="E9" s="22" t="s">
        <v>51</v>
      </c>
      <c r="F9" s="22"/>
      <c r="G9" s="22"/>
      <c r="H9" s="22"/>
      <c r="I9" s="22"/>
      <c r="J9" s="22" t="s">
        <v>51</v>
      </c>
      <c r="K9" s="22" t="s">
        <v>51</v>
      </c>
      <c r="L9" s="22"/>
      <c r="M9" s="22"/>
      <c r="N9" s="22"/>
      <c r="O9" s="22" t="s">
        <v>51</v>
      </c>
      <c r="P9" s="2">
        <f t="shared" si="0"/>
        <v>6</v>
      </c>
      <c r="Q9" s="2">
        <f t="shared" si="1"/>
        <v>8</v>
      </c>
    </row>
    <row r="10" spans="1:17" x14ac:dyDescent="0.25">
      <c r="A10" s="2" t="s">
        <v>6</v>
      </c>
      <c r="B10" s="22" t="s">
        <v>51</v>
      </c>
      <c r="C10" s="22" t="s">
        <v>51</v>
      </c>
      <c r="D10" s="22"/>
      <c r="E10" s="22"/>
      <c r="F10" s="22"/>
      <c r="G10" s="22"/>
      <c r="H10" s="22"/>
      <c r="I10" s="22"/>
      <c r="J10" s="22" t="s">
        <v>51</v>
      </c>
      <c r="K10" s="22" t="s">
        <v>51</v>
      </c>
      <c r="L10" s="22" t="s">
        <v>51</v>
      </c>
      <c r="M10" s="22"/>
      <c r="N10" s="22" t="s">
        <v>51</v>
      </c>
      <c r="O10" s="22"/>
      <c r="P10" s="2">
        <f t="shared" si="0"/>
        <v>6</v>
      </c>
      <c r="Q10" s="2">
        <f t="shared" si="1"/>
        <v>8</v>
      </c>
    </row>
    <row r="11" spans="1:17" x14ac:dyDescent="0.25">
      <c r="A11" s="2" t="s">
        <v>4</v>
      </c>
      <c r="B11" s="22" t="s">
        <v>51</v>
      </c>
      <c r="C11" s="22"/>
      <c r="D11" s="22" t="s">
        <v>51</v>
      </c>
      <c r="E11" s="22" t="s">
        <v>51</v>
      </c>
      <c r="F11" s="22"/>
      <c r="G11" s="22"/>
      <c r="H11" s="22"/>
      <c r="I11" s="22" t="s">
        <v>51</v>
      </c>
      <c r="J11" s="22" t="s">
        <v>51</v>
      </c>
      <c r="K11" s="22" t="s">
        <v>51</v>
      </c>
      <c r="L11" s="22"/>
      <c r="M11" s="22"/>
      <c r="N11" s="22"/>
      <c r="O11" s="22" t="s">
        <v>51</v>
      </c>
      <c r="P11" s="2">
        <f t="shared" si="0"/>
        <v>7</v>
      </c>
      <c r="Q11" s="2">
        <f t="shared" si="1"/>
        <v>7</v>
      </c>
    </row>
    <row r="12" spans="1:17" x14ac:dyDescent="0.25">
      <c r="A12" s="2" t="s">
        <v>12</v>
      </c>
      <c r="B12" s="22" t="s">
        <v>51</v>
      </c>
      <c r="C12" s="22" t="s">
        <v>51</v>
      </c>
      <c r="D12" s="22" t="s">
        <v>51</v>
      </c>
      <c r="E12" s="22" t="s">
        <v>51</v>
      </c>
      <c r="F12" s="22"/>
      <c r="G12" s="22" t="s">
        <v>51</v>
      </c>
      <c r="H12" s="22" t="s">
        <v>51</v>
      </c>
      <c r="I12" s="22" t="s">
        <v>51</v>
      </c>
      <c r="J12" s="22" t="s">
        <v>51</v>
      </c>
      <c r="K12" s="22"/>
      <c r="L12" s="22" t="s">
        <v>51</v>
      </c>
      <c r="M12" s="22"/>
      <c r="N12" s="22" t="s">
        <v>51</v>
      </c>
      <c r="O12" s="22"/>
      <c r="P12" s="2">
        <f t="shared" si="0"/>
        <v>10</v>
      </c>
      <c r="Q12" s="2">
        <f t="shared" si="1"/>
        <v>4</v>
      </c>
    </row>
    <row r="13" spans="1:17" x14ac:dyDescent="0.25">
      <c r="A13" s="2" t="s">
        <v>52</v>
      </c>
      <c r="B13" s="22" t="s">
        <v>51</v>
      </c>
      <c r="C13" s="22" t="s">
        <v>51</v>
      </c>
      <c r="D13" s="22" t="s">
        <v>51</v>
      </c>
      <c r="E13" s="22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22" t="s">
        <v>51</v>
      </c>
      <c r="K13" s="22" t="s">
        <v>51</v>
      </c>
      <c r="L13" s="22" t="s">
        <v>51</v>
      </c>
      <c r="M13" s="22" t="s">
        <v>51</v>
      </c>
      <c r="N13" s="22" t="s">
        <v>51</v>
      </c>
      <c r="O13" s="22" t="s">
        <v>51</v>
      </c>
      <c r="P13" s="2">
        <f t="shared" si="0"/>
        <v>14</v>
      </c>
      <c r="Q13" s="2">
        <f t="shared" si="1"/>
        <v>0</v>
      </c>
    </row>
    <row r="16" spans="1:17" x14ac:dyDescent="0.25">
      <c r="A16" s="4" t="s">
        <v>0</v>
      </c>
      <c r="B16" s="21" t="s">
        <v>91</v>
      </c>
      <c r="C16" s="21" t="s">
        <v>92</v>
      </c>
      <c r="D16" s="21" t="s">
        <v>93</v>
      </c>
      <c r="E16" s="21" t="s">
        <v>94</v>
      </c>
      <c r="F16" s="21" t="s">
        <v>95</v>
      </c>
      <c r="G16" s="21" t="s">
        <v>96</v>
      </c>
      <c r="H16" s="21" t="s">
        <v>97</v>
      </c>
      <c r="I16" s="21" t="s">
        <v>98</v>
      </c>
      <c r="J16" s="21" t="s">
        <v>99</v>
      </c>
      <c r="K16" s="21" t="s">
        <v>100</v>
      </c>
      <c r="L16" s="21" t="s">
        <v>101</v>
      </c>
      <c r="M16" s="21" t="s">
        <v>102</v>
      </c>
      <c r="N16" s="21" t="s">
        <v>103</v>
      </c>
      <c r="O16" s="21" t="s">
        <v>104</v>
      </c>
      <c r="P16" s="4" t="s">
        <v>140</v>
      </c>
      <c r="Q16" s="4" t="s">
        <v>141</v>
      </c>
    </row>
    <row r="17" spans="1:17" x14ac:dyDescent="0.25">
      <c r="A17" s="2" t="s">
        <v>14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">
        <f t="shared" ref="P17:P26" si="2">COUNTA(B17:O17)</f>
        <v>0</v>
      </c>
      <c r="Q17" s="2">
        <f t="shared" ref="Q17:Q26" si="3">14-P17</f>
        <v>14</v>
      </c>
    </row>
    <row r="18" spans="1:17" x14ac:dyDescent="0.25">
      <c r="A18" s="2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">
        <f t="shared" si="2"/>
        <v>0</v>
      </c>
      <c r="Q18" s="2">
        <f t="shared" si="3"/>
        <v>14</v>
      </c>
    </row>
    <row r="19" spans="1:17" x14ac:dyDescent="0.25">
      <c r="A19" s="2" t="s">
        <v>16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">
        <f t="shared" si="2"/>
        <v>0</v>
      </c>
      <c r="Q19" s="2">
        <f t="shared" si="3"/>
        <v>14</v>
      </c>
    </row>
    <row r="20" spans="1:17" x14ac:dyDescent="0.25">
      <c r="A20" s="2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">
        <f t="shared" si="2"/>
        <v>0</v>
      </c>
      <c r="Q20" s="2">
        <f t="shared" si="3"/>
        <v>14</v>
      </c>
    </row>
    <row r="21" spans="1:17" x14ac:dyDescent="0.25">
      <c r="A21" s="2" t="s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 t="s">
        <v>51</v>
      </c>
      <c r="O21" s="22"/>
      <c r="P21" s="2">
        <f t="shared" si="2"/>
        <v>1</v>
      </c>
      <c r="Q21" s="2">
        <f t="shared" si="3"/>
        <v>13</v>
      </c>
    </row>
    <row r="22" spans="1:17" x14ac:dyDescent="0.25">
      <c r="A22" s="2" t="s">
        <v>17</v>
      </c>
      <c r="B22" s="22"/>
      <c r="C22" s="22"/>
      <c r="D22" s="22"/>
      <c r="E22" s="22" t="s">
        <v>51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">
        <f t="shared" si="2"/>
        <v>1</v>
      </c>
      <c r="Q22" s="2">
        <f t="shared" si="3"/>
        <v>13</v>
      </c>
    </row>
    <row r="23" spans="1:17" x14ac:dyDescent="0.25">
      <c r="A23" s="2" t="s">
        <v>18</v>
      </c>
      <c r="B23" s="22" t="s">
        <v>51</v>
      </c>
      <c r="C23" s="22" t="s">
        <v>51</v>
      </c>
      <c r="D23" s="22"/>
      <c r="E23" s="22"/>
      <c r="F23" s="22"/>
      <c r="G23" s="22"/>
      <c r="H23" s="22"/>
      <c r="I23" s="22"/>
      <c r="J23" s="22"/>
      <c r="K23" s="22"/>
      <c r="L23" s="22" t="s">
        <v>51</v>
      </c>
      <c r="M23" s="22" t="s">
        <v>51</v>
      </c>
      <c r="N23" s="22"/>
      <c r="O23" s="22"/>
      <c r="P23" s="2">
        <f t="shared" si="2"/>
        <v>4</v>
      </c>
      <c r="Q23" s="2">
        <f t="shared" si="3"/>
        <v>10</v>
      </c>
    </row>
    <row r="24" spans="1:17" x14ac:dyDescent="0.25">
      <c r="A24" s="2" t="s">
        <v>22</v>
      </c>
      <c r="B24" s="22"/>
      <c r="C24" s="22"/>
      <c r="D24" s="22"/>
      <c r="E24" s="22" t="s">
        <v>51</v>
      </c>
      <c r="F24" s="22"/>
      <c r="G24" s="22"/>
      <c r="H24" s="22" t="s">
        <v>51</v>
      </c>
      <c r="I24" s="22" t="s">
        <v>51</v>
      </c>
      <c r="J24" s="22"/>
      <c r="K24" s="22"/>
      <c r="L24" s="22" t="s">
        <v>51</v>
      </c>
      <c r="M24" s="22" t="s">
        <v>51</v>
      </c>
      <c r="N24" s="22"/>
      <c r="O24" s="22"/>
      <c r="P24" s="2">
        <f t="shared" si="2"/>
        <v>5</v>
      </c>
      <c r="Q24" s="2">
        <f t="shared" si="3"/>
        <v>9</v>
      </c>
    </row>
    <row r="25" spans="1:17" x14ac:dyDescent="0.25">
      <c r="A25" s="2" t="s">
        <v>21</v>
      </c>
      <c r="B25" s="22" t="s">
        <v>51</v>
      </c>
      <c r="C25" s="22"/>
      <c r="D25" s="22" t="s">
        <v>51</v>
      </c>
      <c r="E25" s="22"/>
      <c r="F25" s="22"/>
      <c r="G25" s="22"/>
      <c r="H25" s="22"/>
      <c r="I25" s="22" t="s">
        <v>51</v>
      </c>
      <c r="J25" s="22" t="s">
        <v>51</v>
      </c>
      <c r="K25" s="22" t="s">
        <v>51</v>
      </c>
      <c r="L25" s="22"/>
      <c r="M25" s="22"/>
      <c r="N25" s="22"/>
      <c r="O25" s="22"/>
      <c r="P25" s="2">
        <f t="shared" si="2"/>
        <v>5</v>
      </c>
      <c r="Q25" s="2">
        <f t="shared" si="3"/>
        <v>9</v>
      </c>
    </row>
    <row r="26" spans="1:17" x14ac:dyDescent="0.25">
      <c r="A26" s="2" t="s">
        <v>20</v>
      </c>
      <c r="B26" s="22" t="s">
        <v>51</v>
      </c>
      <c r="C26" s="22"/>
      <c r="D26" s="22" t="s">
        <v>51</v>
      </c>
      <c r="E26" s="22"/>
      <c r="F26" s="22" t="s">
        <v>51</v>
      </c>
      <c r="G26" s="22"/>
      <c r="H26" s="22"/>
      <c r="I26" s="22" t="s">
        <v>51</v>
      </c>
      <c r="J26" s="22" t="s">
        <v>51</v>
      </c>
      <c r="K26" s="22" t="s">
        <v>51</v>
      </c>
      <c r="L26" s="22"/>
      <c r="M26" s="22" t="s">
        <v>51</v>
      </c>
      <c r="N26" s="22"/>
      <c r="O26" s="22" t="s">
        <v>51</v>
      </c>
      <c r="P26" s="2">
        <f t="shared" si="2"/>
        <v>8</v>
      </c>
      <c r="Q26" s="2">
        <f t="shared" si="3"/>
        <v>6</v>
      </c>
    </row>
  </sheetData>
  <sortState xmlns:xlrd2="http://schemas.microsoft.com/office/spreadsheetml/2017/richdata2" ref="A4:Q13">
    <sortCondition descending="1" ref="Q4:Q1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67E5-E1C2-4339-831B-61CD72E68E91}">
  <dimension ref="A3:Q2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" sqref="P1:Q1048576"/>
    </sheetView>
  </sheetViews>
  <sheetFormatPr defaultRowHeight="13.2" x14ac:dyDescent="0.25"/>
  <cols>
    <col min="1" max="1" width="14.5546875" bestFit="1" customWidth="1"/>
    <col min="2" max="10" width="3.21875" style="23" bestFit="1" customWidth="1"/>
    <col min="11" max="15" width="4.21875" style="23" bestFit="1" customWidth="1"/>
    <col min="16" max="16" width="9.88671875" bestFit="1" customWidth="1"/>
    <col min="17" max="17" width="6.44140625" bestFit="1" customWidth="1"/>
  </cols>
  <sheetData>
    <row r="3" spans="1:17" x14ac:dyDescent="0.25">
      <c r="A3" s="4" t="s">
        <v>3</v>
      </c>
      <c r="B3" s="21" t="s">
        <v>91</v>
      </c>
      <c r="C3" s="21" t="s">
        <v>92</v>
      </c>
      <c r="D3" s="21" t="s">
        <v>93</v>
      </c>
      <c r="E3" s="21" t="s">
        <v>94</v>
      </c>
      <c r="F3" s="21" t="s">
        <v>95</v>
      </c>
      <c r="G3" s="21" t="s">
        <v>96</v>
      </c>
      <c r="H3" s="21" t="s">
        <v>97</v>
      </c>
      <c r="I3" s="21" t="s">
        <v>98</v>
      </c>
      <c r="J3" s="21" t="s">
        <v>99</v>
      </c>
      <c r="K3" s="21" t="s">
        <v>100</v>
      </c>
      <c r="L3" s="21" t="s">
        <v>101</v>
      </c>
      <c r="M3" s="21" t="s">
        <v>102</v>
      </c>
      <c r="N3" s="21" t="s">
        <v>103</v>
      </c>
      <c r="O3" s="21" t="s">
        <v>104</v>
      </c>
      <c r="P3" s="4" t="s">
        <v>140</v>
      </c>
      <c r="Q3" s="4" t="s">
        <v>141</v>
      </c>
    </row>
    <row r="4" spans="1:17" x14ac:dyDescent="0.25">
      <c r="A4" s="2" t="s">
        <v>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">
        <f t="shared" ref="P4:P13" si="0">COUNTA(B4:O4)</f>
        <v>0</v>
      </c>
      <c r="Q4" s="2">
        <f t="shared" ref="Q4:Q13" si="1">14-P4</f>
        <v>14</v>
      </c>
    </row>
    <row r="5" spans="1:17" x14ac:dyDescent="0.25">
      <c r="A5" s="2" t="s">
        <v>29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">
        <f t="shared" si="0"/>
        <v>0</v>
      </c>
      <c r="Q5" s="2">
        <f t="shared" si="1"/>
        <v>14</v>
      </c>
    </row>
    <row r="6" spans="1:17" x14ac:dyDescent="0.25">
      <c r="A6" s="2" t="s">
        <v>23</v>
      </c>
      <c r="B6" s="22" t="s">
        <v>51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">
        <f t="shared" si="0"/>
        <v>1</v>
      </c>
      <c r="Q6" s="2">
        <f t="shared" si="1"/>
        <v>13</v>
      </c>
    </row>
    <row r="7" spans="1:17" x14ac:dyDescent="0.25">
      <c r="A7" s="2" t="s">
        <v>28</v>
      </c>
      <c r="B7" s="22" t="s">
        <v>51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 t="s">
        <v>51</v>
      </c>
      <c r="P7" s="2">
        <f t="shared" si="0"/>
        <v>2</v>
      </c>
      <c r="Q7" s="2">
        <f t="shared" si="1"/>
        <v>12</v>
      </c>
    </row>
    <row r="8" spans="1:17" x14ac:dyDescent="0.25">
      <c r="A8" s="2" t="s">
        <v>30</v>
      </c>
      <c r="B8" s="22"/>
      <c r="C8" s="22"/>
      <c r="D8" s="22"/>
      <c r="E8" s="22"/>
      <c r="F8" s="22"/>
      <c r="G8" s="22"/>
      <c r="H8" s="22"/>
      <c r="I8" s="22"/>
      <c r="J8" s="22"/>
      <c r="K8" s="22" t="s">
        <v>51</v>
      </c>
      <c r="L8" s="22" t="s">
        <v>51</v>
      </c>
      <c r="M8" s="22" t="s">
        <v>51</v>
      </c>
      <c r="N8" s="22"/>
      <c r="O8" s="22"/>
      <c r="P8" s="2">
        <f t="shared" si="0"/>
        <v>3</v>
      </c>
      <c r="Q8" s="2">
        <f t="shared" si="1"/>
        <v>11</v>
      </c>
    </row>
    <row r="9" spans="1:17" x14ac:dyDescent="0.25">
      <c r="A9" s="2" t="s">
        <v>31</v>
      </c>
      <c r="B9" s="22" t="s">
        <v>51</v>
      </c>
      <c r="C9" s="22"/>
      <c r="D9" s="22"/>
      <c r="E9" s="22"/>
      <c r="F9" s="22"/>
      <c r="G9" s="22" t="s">
        <v>51</v>
      </c>
      <c r="H9" s="22" t="s">
        <v>51</v>
      </c>
      <c r="I9" s="22"/>
      <c r="J9" s="22"/>
      <c r="K9" s="22"/>
      <c r="L9" s="22" t="s">
        <v>51</v>
      </c>
      <c r="M9" s="22" t="s">
        <v>51</v>
      </c>
      <c r="N9" s="22"/>
      <c r="O9" s="22"/>
      <c r="P9" s="2">
        <f t="shared" si="0"/>
        <v>5</v>
      </c>
      <c r="Q9" s="2">
        <f t="shared" si="1"/>
        <v>9</v>
      </c>
    </row>
    <row r="10" spans="1:17" x14ac:dyDescent="0.25">
      <c r="A10" s="2" t="s">
        <v>24</v>
      </c>
      <c r="B10" s="22" t="s">
        <v>51</v>
      </c>
      <c r="C10" s="22" t="s">
        <v>51</v>
      </c>
      <c r="D10" s="22" t="s">
        <v>51</v>
      </c>
      <c r="E10" s="22" t="s">
        <v>51</v>
      </c>
      <c r="F10" s="22"/>
      <c r="G10" s="22" t="s">
        <v>51</v>
      </c>
      <c r="H10" s="22"/>
      <c r="I10" s="22"/>
      <c r="J10" s="22" t="s">
        <v>51</v>
      </c>
      <c r="K10" s="22" t="s">
        <v>51</v>
      </c>
      <c r="L10" s="22"/>
      <c r="M10" s="22"/>
      <c r="N10" s="22"/>
      <c r="O10" s="22"/>
      <c r="P10" s="2">
        <f t="shared" si="0"/>
        <v>7</v>
      </c>
      <c r="Q10" s="2">
        <f t="shared" si="1"/>
        <v>7</v>
      </c>
    </row>
    <row r="11" spans="1:17" x14ac:dyDescent="0.25">
      <c r="A11" s="2" t="s">
        <v>26</v>
      </c>
      <c r="B11" s="22" t="s">
        <v>51</v>
      </c>
      <c r="C11" s="22" t="s">
        <v>51</v>
      </c>
      <c r="D11" s="22" t="s">
        <v>51</v>
      </c>
      <c r="E11" s="22" t="s">
        <v>51</v>
      </c>
      <c r="F11" s="22"/>
      <c r="G11" s="22" t="s">
        <v>51</v>
      </c>
      <c r="H11" s="22"/>
      <c r="I11" s="22"/>
      <c r="J11" s="22" t="s">
        <v>51</v>
      </c>
      <c r="K11" s="22" t="s">
        <v>51</v>
      </c>
      <c r="L11" s="22"/>
      <c r="M11" s="22"/>
      <c r="N11" s="22"/>
      <c r="O11" s="22"/>
      <c r="P11" s="2">
        <f t="shared" si="0"/>
        <v>7</v>
      </c>
      <c r="Q11" s="2">
        <f t="shared" si="1"/>
        <v>7</v>
      </c>
    </row>
    <row r="12" spans="1:17" x14ac:dyDescent="0.25">
      <c r="A12" s="2" t="s">
        <v>27</v>
      </c>
      <c r="B12" s="22" t="s">
        <v>51</v>
      </c>
      <c r="C12" s="22" t="s">
        <v>51</v>
      </c>
      <c r="D12" s="22" t="s">
        <v>51</v>
      </c>
      <c r="E12" s="22" t="s">
        <v>51</v>
      </c>
      <c r="F12" s="22"/>
      <c r="G12" s="22"/>
      <c r="H12" s="22" t="s">
        <v>51</v>
      </c>
      <c r="I12" s="22"/>
      <c r="J12" s="22" t="s">
        <v>51</v>
      </c>
      <c r="K12" s="22" t="s">
        <v>51</v>
      </c>
      <c r="L12" s="22"/>
      <c r="M12" s="22"/>
      <c r="N12" s="22"/>
      <c r="O12" s="22"/>
      <c r="P12" s="2">
        <f t="shared" si="0"/>
        <v>7</v>
      </c>
      <c r="Q12" s="2">
        <f t="shared" si="1"/>
        <v>7</v>
      </c>
    </row>
    <row r="13" spans="1:17" x14ac:dyDescent="0.25">
      <c r="A13" s="2" t="s">
        <v>4</v>
      </c>
      <c r="B13" s="22" t="s">
        <v>51</v>
      </c>
      <c r="C13" s="22" t="s">
        <v>51</v>
      </c>
      <c r="D13" s="22" t="s">
        <v>51</v>
      </c>
      <c r="E13" s="22" t="s">
        <v>51</v>
      </c>
      <c r="F13" s="22" t="s">
        <v>51</v>
      </c>
      <c r="G13" s="22" t="s">
        <v>51</v>
      </c>
      <c r="H13" s="22"/>
      <c r="I13" s="22" t="s">
        <v>51</v>
      </c>
      <c r="J13" s="22" t="s">
        <v>51</v>
      </c>
      <c r="K13" s="22" t="s">
        <v>51</v>
      </c>
      <c r="L13" s="22"/>
      <c r="M13" s="22" t="s">
        <v>51</v>
      </c>
      <c r="N13" s="22" t="s">
        <v>51</v>
      </c>
      <c r="O13" s="22" t="s">
        <v>51</v>
      </c>
      <c r="P13" s="2">
        <f t="shared" si="0"/>
        <v>12</v>
      </c>
      <c r="Q13" s="2">
        <f t="shared" si="1"/>
        <v>2</v>
      </c>
    </row>
    <row r="16" spans="1:17" x14ac:dyDescent="0.25">
      <c r="A16" s="4" t="s">
        <v>0</v>
      </c>
      <c r="B16" s="21" t="s">
        <v>91</v>
      </c>
      <c r="C16" s="21" t="s">
        <v>92</v>
      </c>
      <c r="D16" s="21" t="s">
        <v>93</v>
      </c>
      <c r="E16" s="21" t="s">
        <v>94</v>
      </c>
      <c r="F16" s="21" t="s">
        <v>95</v>
      </c>
      <c r="G16" s="21" t="s">
        <v>96</v>
      </c>
      <c r="H16" s="21" t="s">
        <v>97</v>
      </c>
      <c r="I16" s="21" t="s">
        <v>98</v>
      </c>
      <c r="J16" s="21" t="s">
        <v>99</v>
      </c>
      <c r="K16" s="21" t="s">
        <v>100</v>
      </c>
      <c r="L16" s="21" t="s">
        <v>101</v>
      </c>
      <c r="M16" s="21" t="s">
        <v>102</v>
      </c>
      <c r="N16" s="21" t="s">
        <v>103</v>
      </c>
      <c r="O16" s="21" t="s">
        <v>104</v>
      </c>
      <c r="P16" s="4" t="s">
        <v>140</v>
      </c>
      <c r="Q16" s="4" t="s">
        <v>141</v>
      </c>
    </row>
    <row r="17" spans="1:17" x14ac:dyDescent="0.25">
      <c r="A17" s="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">
        <f t="shared" ref="P17:P26" si="2">COUNTA(B17:O17)</f>
        <v>0</v>
      </c>
      <c r="Q17" s="2">
        <f t="shared" ref="Q17:Q26" si="3">14-P17</f>
        <v>14</v>
      </c>
    </row>
    <row r="18" spans="1:17" x14ac:dyDescent="0.25">
      <c r="A18" s="2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">
        <f t="shared" si="2"/>
        <v>0</v>
      </c>
      <c r="Q18" s="2">
        <f t="shared" si="3"/>
        <v>14</v>
      </c>
    </row>
    <row r="19" spans="1:17" x14ac:dyDescent="0.25">
      <c r="A19" s="2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">
        <f t="shared" si="2"/>
        <v>0</v>
      </c>
      <c r="Q19" s="2">
        <f t="shared" si="3"/>
        <v>14</v>
      </c>
    </row>
    <row r="20" spans="1:17" x14ac:dyDescent="0.25">
      <c r="A20" s="2" t="s">
        <v>33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">
        <f t="shared" si="2"/>
        <v>0</v>
      </c>
      <c r="Q20" s="2">
        <f t="shared" si="3"/>
        <v>14</v>
      </c>
    </row>
    <row r="21" spans="1:17" x14ac:dyDescent="0.25">
      <c r="A21" s="2" t="s">
        <v>36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">
        <f t="shared" si="2"/>
        <v>0</v>
      </c>
      <c r="Q21" s="2">
        <f t="shared" si="3"/>
        <v>14</v>
      </c>
    </row>
    <row r="22" spans="1:17" x14ac:dyDescent="0.25">
      <c r="A22" s="2" t="s">
        <v>19</v>
      </c>
      <c r="B22" s="22" t="s">
        <v>51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">
        <f t="shared" si="2"/>
        <v>1</v>
      </c>
      <c r="Q22" s="2">
        <f t="shared" si="3"/>
        <v>13</v>
      </c>
    </row>
    <row r="23" spans="1:17" x14ac:dyDescent="0.25">
      <c r="A23" s="2" t="s">
        <v>34</v>
      </c>
      <c r="B23" s="22" t="s">
        <v>51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">
        <f t="shared" si="2"/>
        <v>1</v>
      </c>
      <c r="Q23" s="2">
        <f t="shared" si="3"/>
        <v>13</v>
      </c>
    </row>
    <row r="24" spans="1:17" x14ac:dyDescent="0.25">
      <c r="A24" s="2" t="s">
        <v>35</v>
      </c>
      <c r="B24" s="22" t="s">
        <v>51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">
        <f t="shared" si="2"/>
        <v>1</v>
      </c>
      <c r="Q24" s="2">
        <f t="shared" si="3"/>
        <v>13</v>
      </c>
    </row>
    <row r="25" spans="1:17" x14ac:dyDescent="0.25">
      <c r="A25" s="2" t="s">
        <v>32</v>
      </c>
      <c r="B25" s="22"/>
      <c r="C25" s="22"/>
      <c r="D25" s="22"/>
      <c r="E25" s="22" t="s">
        <v>51</v>
      </c>
      <c r="F25" s="22"/>
      <c r="G25" s="22"/>
      <c r="H25" s="22"/>
      <c r="I25" s="22"/>
      <c r="J25" s="22"/>
      <c r="K25" s="22"/>
      <c r="L25" s="22" t="s">
        <v>51</v>
      </c>
      <c r="M25" s="22"/>
      <c r="N25" s="22"/>
      <c r="O25" s="22"/>
      <c r="P25" s="2">
        <f t="shared" si="2"/>
        <v>2</v>
      </c>
      <c r="Q25" s="2">
        <f t="shared" si="3"/>
        <v>12</v>
      </c>
    </row>
    <row r="26" spans="1:17" x14ac:dyDescent="0.25">
      <c r="A26" s="2" t="s">
        <v>18</v>
      </c>
      <c r="B26" s="22" t="s">
        <v>51</v>
      </c>
      <c r="C26" s="22" t="s">
        <v>51</v>
      </c>
      <c r="D26" s="22"/>
      <c r="E26" s="22"/>
      <c r="F26" s="22"/>
      <c r="G26" s="22"/>
      <c r="H26" s="22"/>
      <c r="I26" s="22"/>
      <c r="J26" s="22"/>
      <c r="K26" s="22"/>
      <c r="L26" s="22" t="s">
        <v>51</v>
      </c>
      <c r="M26" s="22"/>
      <c r="N26" s="22"/>
      <c r="O26" s="22"/>
      <c r="P26" s="2">
        <f t="shared" si="2"/>
        <v>3</v>
      </c>
      <c r="Q26" s="2">
        <f t="shared" si="3"/>
        <v>11</v>
      </c>
    </row>
  </sheetData>
  <sortState xmlns:xlrd2="http://schemas.microsoft.com/office/spreadsheetml/2017/richdata2" ref="A17:Q26">
    <sortCondition descending="1" ref="Q17:Q26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5F63-5F2D-4786-A01C-96D1CDAD4865}">
  <dimension ref="A3:Q2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" sqref="P1:Q1048576"/>
    </sheetView>
  </sheetViews>
  <sheetFormatPr defaultRowHeight="13.2" x14ac:dyDescent="0.25"/>
  <cols>
    <col min="1" max="1" width="14.5546875" bestFit="1" customWidth="1"/>
    <col min="2" max="10" width="3.21875" style="23" bestFit="1" customWidth="1"/>
    <col min="11" max="15" width="4.21875" style="23" bestFit="1" customWidth="1"/>
    <col min="16" max="16" width="9.88671875" bestFit="1" customWidth="1"/>
    <col min="17" max="17" width="6.44140625" bestFit="1" customWidth="1"/>
  </cols>
  <sheetData>
    <row r="3" spans="1:17" x14ac:dyDescent="0.25">
      <c r="A3" s="4" t="s">
        <v>3</v>
      </c>
      <c r="B3" s="21" t="s">
        <v>91</v>
      </c>
      <c r="C3" s="21" t="s">
        <v>92</v>
      </c>
      <c r="D3" s="21" t="s">
        <v>93</v>
      </c>
      <c r="E3" s="21" t="s">
        <v>94</v>
      </c>
      <c r="F3" s="21" t="s">
        <v>95</v>
      </c>
      <c r="G3" s="21" t="s">
        <v>96</v>
      </c>
      <c r="H3" s="21" t="s">
        <v>97</v>
      </c>
      <c r="I3" s="21" t="s">
        <v>98</v>
      </c>
      <c r="J3" s="21" t="s">
        <v>99</v>
      </c>
      <c r="K3" s="21" t="s">
        <v>100</v>
      </c>
      <c r="L3" s="21" t="s">
        <v>101</v>
      </c>
      <c r="M3" s="21" t="s">
        <v>102</v>
      </c>
      <c r="N3" s="21" t="s">
        <v>103</v>
      </c>
      <c r="O3" s="21" t="s">
        <v>104</v>
      </c>
      <c r="P3" s="4" t="s">
        <v>140</v>
      </c>
      <c r="Q3" s="4" t="s">
        <v>141</v>
      </c>
    </row>
    <row r="4" spans="1:17" x14ac:dyDescent="0.25">
      <c r="A4" s="2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">
        <f t="shared" ref="P4:P13" si="0">COUNTA(B4:O4)</f>
        <v>0</v>
      </c>
      <c r="Q4" s="2">
        <f t="shared" ref="Q4:Q13" si="1">14-P4</f>
        <v>14</v>
      </c>
    </row>
    <row r="5" spans="1:17" x14ac:dyDescent="0.25">
      <c r="A5" s="2" t="s">
        <v>38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">
        <f t="shared" si="0"/>
        <v>0</v>
      </c>
      <c r="Q5" s="2">
        <f t="shared" si="1"/>
        <v>14</v>
      </c>
    </row>
    <row r="6" spans="1:17" x14ac:dyDescent="0.25">
      <c r="A6" s="2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">
        <f t="shared" si="0"/>
        <v>0</v>
      </c>
      <c r="Q6" s="2">
        <f t="shared" si="1"/>
        <v>14</v>
      </c>
    </row>
    <row r="7" spans="1:17" x14ac:dyDescent="0.25">
      <c r="A7" s="2" t="s">
        <v>44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 t="s">
        <v>51</v>
      </c>
      <c r="N7" s="22"/>
      <c r="O7" s="22"/>
      <c r="P7" s="2">
        <f t="shared" si="0"/>
        <v>1</v>
      </c>
      <c r="Q7" s="2">
        <f t="shared" si="1"/>
        <v>13</v>
      </c>
    </row>
    <row r="8" spans="1:17" x14ac:dyDescent="0.25">
      <c r="A8" s="2" t="s">
        <v>7</v>
      </c>
      <c r="B8" s="22"/>
      <c r="C8" s="22"/>
      <c r="D8" s="22"/>
      <c r="E8" s="22"/>
      <c r="F8" s="22"/>
      <c r="G8" s="22"/>
      <c r="H8" s="22"/>
      <c r="I8" s="22"/>
      <c r="J8" s="22"/>
      <c r="K8" s="22" t="s">
        <v>51</v>
      </c>
      <c r="L8" s="22" t="s">
        <v>51</v>
      </c>
      <c r="M8" s="22"/>
      <c r="N8" s="22"/>
      <c r="O8" s="22"/>
      <c r="P8" s="2">
        <f t="shared" si="0"/>
        <v>2</v>
      </c>
      <c r="Q8" s="2">
        <f t="shared" si="1"/>
        <v>12</v>
      </c>
    </row>
    <row r="9" spans="1:17" x14ac:dyDescent="0.25">
      <c r="A9" s="2" t="s">
        <v>41</v>
      </c>
      <c r="B9" s="22" t="s">
        <v>51</v>
      </c>
      <c r="C9" s="22"/>
      <c r="D9" s="22"/>
      <c r="E9" s="22" t="s">
        <v>51</v>
      </c>
      <c r="F9" s="22"/>
      <c r="G9" s="22"/>
      <c r="H9" s="22" t="s">
        <v>51</v>
      </c>
      <c r="I9" s="22"/>
      <c r="J9" s="22"/>
      <c r="K9" s="22" t="s">
        <v>51</v>
      </c>
      <c r="L9" s="22" t="s">
        <v>51</v>
      </c>
      <c r="M9" s="22"/>
      <c r="N9" s="22"/>
      <c r="O9" s="22"/>
      <c r="P9" s="2">
        <f t="shared" si="0"/>
        <v>5</v>
      </c>
      <c r="Q9" s="2">
        <f t="shared" si="1"/>
        <v>9</v>
      </c>
    </row>
    <row r="10" spans="1:17" x14ac:dyDescent="0.25">
      <c r="A10" s="2" t="s">
        <v>39</v>
      </c>
      <c r="B10" s="22" t="s">
        <v>51</v>
      </c>
      <c r="C10" s="22"/>
      <c r="D10" s="22"/>
      <c r="E10" s="22"/>
      <c r="F10" s="22" t="s">
        <v>51</v>
      </c>
      <c r="G10" s="22"/>
      <c r="H10" s="22"/>
      <c r="I10" s="22" t="s">
        <v>51</v>
      </c>
      <c r="J10" s="22"/>
      <c r="K10" s="22" t="s">
        <v>51</v>
      </c>
      <c r="L10" s="22" t="s">
        <v>51</v>
      </c>
      <c r="M10" s="22" t="s">
        <v>51</v>
      </c>
      <c r="N10" s="22"/>
      <c r="O10" s="22"/>
      <c r="P10" s="2">
        <f t="shared" si="0"/>
        <v>6</v>
      </c>
      <c r="Q10" s="2">
        <f t="shared" si="1"/>
        <v>8</v>
      </c>
    </row>
    <row r="11" spans="1:17" x14ac:dyDescent="0.25">
      <c r="A11" s="2" t="s">
        <v>40</v>
      </c>
      <c r="B11" s="22" t="s">
        <v>51</v>
      </c>
      <c r="C11" s="22"/>
      <c r="D11" s="22" t="s">
        <v>51</v>
      </c>
      <c r="E11" s="22" t="s">
        <v>51</v>
      </c>
      <c r="F11" s="22"/>
      <c r="G11" s="22"/>
      <c r="H11" s="22"/>
      <c r="I11" s="22" t="s">
        <v>51</v>
      </c>
      <c r="J11" s="22"/>
      <c r="K11" s="22"/>
      <c r="L11" s="22" t="s">
        <v>51</v>
      </c>
      <c r="M11" s="22" t="s">
        <v>51</v>
      </c>
      <c r="N11" s="22"/>
      <c r="O11" s="22" t="s">
        <v>51</v>
      </c>
      <c r="P11" s="2">
        <f t="shared" si="0"/>
        <v>7</v>
      </c>
      <c r="Q11" s="2">
        <f t="shared" si="1"/>
        <v>7</v>
      </c>
    </row>
    <row r="12" spans="1:17" x14ac:dyDescent="0.25">
      <c r="A12" s="2" t="s">
        <v>42</v>
      </c>
      <c r="B12" s="22" t="s">
        <v>51</v>
      </c>
      <c r="C12" s="22"/>
      <c r="D12" s="22" t="s">
        <v>51</v>
      </c>
      <c r="E12" s="22" t="s">
        <v>51</v>
      </c>
      <c r="F12" s="22"/>
      <c r="G12" s="22"/>
      <c r="H12" s="22" t="s">
        <v>51</v>
      </c>
      <c r="I12" s="22" t="s">
        <v>51</v>
      </c>
      <c r="J12" s="22"/>
      <c r="K12" s="22" t="s">
        <v>51</v>
      </c>
      <c r="L12" s="22" t="s">
        <v>51</v>
      </c>
      <c r="M12" s="22" t="s">
        <v>51</v>
      </c>
      <c r="N12" s="22"/>
      <c r="O12" s="22"/>
      <c r="P12" s="2">
        <f t="shared" si="0"/>
        <v>8</v>
      </c>
      <c r="Q12" s="2">
        <f t="shared" si="1"/>
        <v>6</v>
      </c>
    </row>
    <row r="13" spans="1:17" x14ac:dyDescent="0.25">
      <c r="A13" s="2" t="s">
        <v>4</v>
      </c>
      <c r="B13" s="22" t="s">
        <v>51</v>
      </c>
      <c r="C13" s="22"/>
      <c r="D13" s="22" t="s">
        <v>51</v>
      </c>
      <c r="E13" s="22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22" t="s">
        <v>51</v>
      </c>
      <c r="K13" s="22" t="s">
        <v>51</v>
      </c>
      <c r="L13" s="22"/>
      <c r="M13" s="22" t="s">
        <v>51</v>
      </c>
      <c r="N13" s="22" t="s">
        <v>51</v>
      </c>
      <c r="O13" s="22" t="s">
        <v>51</v>
      </c>
      <c r="P13" s="2">
        <f t="shared" si="0"/>
        <v>12</v>
      </c>
      <c r="Q13" s="2">
        <f t="shared" si="1"/>
        <v>2</v>
      </c>
    </row>
    <row r="16" spans="1:17" x14ac:dyDescent="0.25">
      <c r="A16" s="4" t="s">
        <v>0</v>
      </c>
      <c r="B16" s="21" t="s">
        <v>91</v>
      </c>
      <c r="C16" s="21" t="s">
        <v>92</v>
      </c>
      <c r="D16" s="21" t="s">
        <v>93</v>
      </c>
      <c r="E16" s="21" t="s">
        <v>94</v>
      </c>
      <c r="F16" s="21" t="s">
        <v>95</v>
      </c>
      <c r="G16" s="21" t="s">
        <v>96</v>
      </c>
      <c r="H16" s="21" t="s">
        <v>97</v>
      </c>
      <c r="I16" s="21" t="s">
        <v>98</v>
      </c>
      <c r="J16" s="21" t="s">
        <v>99</v>
      </c>
      <c r="K16" s="21" t="s">
        <v>100</v>
      </c>
      <c r="L16" s="21" t="s">
        <v>101</v>
      </c>
      <c r="M16" s="21" t="s">
        <v>102</v>
      </c>
      <c r="N16" s="21" t="s">
        <v>103</v>
      </c>
      <c r="O16" s="21" t="s">
        <v>104</v>
      </c>
      <c r="P16" s="4" t="s">
        <v>140</v>
      </c>
      <c r="Q16" s="4" t="s">
        <v>141</v>
      </c>
    </row>
    <row r="17" spans="1:17" x14ac:dyDescent="0.25">
      <c r="A17" s="2" t="s">
        <v>46</v>
      </c>
      <c r="B17" s="22"/>
      <c r="C17" s="22"/>
      <c r="D17" s="22"/>
      <c r="E17" s="22"/>
      <c r="F17" s="22"/>
      <c r="G17" s="22"/>
      <c r="H17" s="22"/>
      <c r="I17" s="22"/>
      <c r="J17" s="22"/>
      <c r="K17" s="22" t="s">
        <v>51</v>
      </c>
      <c r="L17" s="22"/>
      <c r="M17" s="22"/>
      <c r="N17" s="22"/>
      <c r="O17" s="22"/>
      <c r="P17" s="2">
        <f t="shared" ref="P17:P26" si="2">COUNTA(B17:O17)</f>
        <v>1</v>
      </c>
      <c r="Q17" s="2">
        <f t="shared" ref="Q17:Q26" si="3">14-P17</f>
        <v>13</v>
      </c>
    </row>
    <row r="18" spans="1:17" x14ac:dyDescent="0.25">
      <c r="A18" s="2" t="s">
        <v>47</v>
      </c>
      <c r="B18" s="22"/>
      <c r="C18" s="22"/>
      <c r="D18" s="22"/>
      <c r="E18" s="22"/>
      <c r="F18" s="22"/>
      <c r="G18" s="22"/>
      <c r="H18" s="22"/>
      <c r="I18" s="22"/>
      <c r="J18" s="22"/>
      <c r="K18" s="22" t="s">
        <v>51</v>
      </c>
      <c r="L18" s="22"/>
      <c r="M18" s="22"/>
      <c r="N18" s="22"/>
      <c r="O18" s="22"/>
      <c r="P18" s="2">
        <f t="shared" si="2"/>
        <v>1</v>
      </c>
      <c r="Q18" s="2">
        <f t="shared" si="3"/>
        <v>13</v>
      </c>
    </row>
    <row r="19" spans="1:17" x14ac:dyDescent="0.25">
      <c r="A19" s="2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 t="s">
        <v>51</v>
      </c>
      <c r="L19" s="22"/>
      <c r="M19" s="22"/>
      <c r="N19" s="22"/>
      <c r="O19" s="22"/>
      <c r="P19" s="2">
        <f t="shared" si="2"/>
        <v>1</v>
      </c>
      <c r="Q19" s="2">
        <f t="shared" si="3"/>
        <v>13</v>
      </c>
    </row>
    <row r="20" spans="1:17" x14ac:dyDescent="0.25">
      <c r="A20" s="2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 t="s">
        <v>51</v>
      </c>
      <c r="L20" s="22" t="s">
        <v>51</v>
      </c>
      <c r="M20" s="22"/>
      <c r="N20" s="22"/>
      <c r="O20" s="22"/>
      <c r="P20" s="2">
        <f t="shared" si="2"/>
        <v>2</v>
      </c>
      <c r="Q20" s="2">
        <f t="shared" si="3"/>
        <v>12</v>
      </c>
    </row>
    <row r="21" spans="1:17" x14ac:dyDescent="0.25">
      <c r="A21" s="2" t="s">
        <v>36</v>
      </c>
      <c r="B21" s="22"/>
      <c r="C21" s="22"/>
      <c r="D21" s="22"/>
      <c r="E21" s="22"/>
      <c r="F21" s="22"/>
      <c r="G21" s="22"/>
      <c r="H21" s="22"/>
      <c r="I21" s="22"/>
      <c r="J21" s="22"/>
      <c r="K21" s="22" t="s">
        <v>51</v>
      </c>
      <c r="L21" s="22" t="s">
        <v>51</v>
      </c>
      <c r="M21" s="22"/>
      <c r="N21" s="22"/>
      <c r="O21" s="22"/>
      <c r="P21" s="2">
        <f t="shared" si="2"/>
        <v>2</v>
      </c>
      <c r="Q21" s="2">
        <f t="shared" si="3"/>
        <v>12</v>
      </c>
    </row>
    <row r="22" spans="1:17" x14ac:dyDescent="0.25">
      <c r="A22" s="2" t="s">
        <v>49</v>
      </c>
      <c r="B22" s="22"/>
      <c r="C22" s="22"/>
      <c r="D22" s="22"/>
      <c r="E22" s="22"/>
      <c r="F22" s="22"/>
      <c r="G22" s="22"/>
      <c r="H22" s="22"/>
      <c r="I22" s="22"/>
      <c r="J22" s="22"/>
      <c r="K22" s="22" t="s">
        <v>51</v>
      </c>
      <c r="L22" s="22" t="s">
        <v>51</v>
      </c>
      <c r="M22" s="22"/>
      <c r="N22" s="22"/>
      <c r="O22" s="22"/>
      <c r="P22" s="2">
        <f t="shared" si="2"/>
        <v>2</v>
      </c>
      <c r="Q22" s="2">
        <f t="shared" si="3"/>
        <v>12</v>
      </c>
    </row>
    <row r="23" spans="1:17" x14ac:dyDescent="0.25">
      <c r="A23" s="2" t="s">
        <v>48</v>
      </c>
      <c r="B23" s="22" t="s">
        <v>51</v>
      </c>
      <c r="C23" s="22"/>
      <c r="D23" s="22"/>
      <c r="E23" s="22"/>
      <c r="F23" s="22"/>
      <c r="G23" s="22"/>
      <c r="H23" s="22"/>
      <c r="I23" s="22"/>
      <c r="J23" s="22"/>
      <c r="K23" s="22" t="s">
        <v>51</v>
      </c>
      <c r="L23" s="22" t="s">
        <v>51</v>
      </c>
      <c r="M23" s="22"/>
      <c r="N23" s="22"/>
      <c r="O23" s="22"/>
      <c r="P23" s="2">
        <f t="shared" si="2"/>
        <v>3</v>
      </c>
      <c r="Q23" s="2">
        <f t="shared" si="3"/>
        <v>11</v>
      </c>
    </row>
    <row r="24" spans="1:17" x14ac:dyDescent="0.25">
      <c r="A24" s="2" t="s">
        <v>18</v>
      </c>
      <c r="B24" s="22" t="s">
        <v>51</v>
      </c>
      <c r="C24" s="22"/>
      <c r="D24" s="22"/>
      <c r="E24" s="22"/>
      <c r="F24" s="22"/>
      <c r="G24" s="22"/>
      <c r="H24" s="22" t="s">
        <v>51</v>
      </c>
      <c r="I24" s="22"/>
      <c r="J24" s="22"/>
      <c r="K24" s="22" t="s">
        <v>51</v>
      </c>
      <c r="L24" s="22" t="s">
        <v>51</v>
      </c>
      <c r="M24" s="22"/>
      <c r="N24" s="22"/>
      <c r="O24" s="22"/>
      <c r="P24" s="2">
        <f t="shared" si="2"/>
        <v>4</v>
      </c>
      <c r="Q24" s="2">
        <f t="shared" si="3"/>
        <v>10</v>
      </c>
    </row>
    <row r="25" spans="1:17" x14ac:dyDescent="0.25">
      <c r="A25" s="2" t="s">
        <v>45</v>
      </c>
      <c r="B25" s="22" t="s">
        <v>51</v>
      </c>
      <c r="C25" s="22"/>
      <c r="D25" s="22"/>
      <c r="E25" s="22"/>
      <c r="F25" s="22"/>
      <c r="G25" s="22"/>
      <c r="H25" s="22"/>
      <c r="I25" s="22" t="s">
        <v>51</v>
      </c>
      <c r="J25" s="22"/>
      <c r="K25" s="22" t="s">
        <v>51</v>
      </c>
      <c r="L25" s="22" t="s">
        <v>51</v>
      </c>
      <c r="M25" s="22" t="s">
        <v>51</v>
      </c>
      <c r="N25" s="22"/>
      <c r="O25" s="22"/>
      <c r="P25" s="2">
        <f t="shared" si="2"/>
        <v>5</v>
      </c>
      <c r="Q25" s="2">
        <f t="shared" si="3"/>
        <v>9</v>
      </c>
    </row>
    <row r="26" spans="1:17" x14ac:dyDescent="0.25">
      <c r="A26" s="2" t="s">
        <v>50</v>
      </c>
      <c r="B26" s="22" t="s">
        <v>51</v>
      </c>
      <c r="C26" s="22"/>
      <c r="D26" s="22" t="s">
        <v>51</v>
      </c>
      <c r="E26" s="22"/>
      <c r="F26" s="22"/>
      <c r="G26" s="22"/>
      <c r="H26" s="22" t="s">
        <v>51</v>
      </c>
      <c r="I26" s="22"/>
      <c r="J26" s="22"/>
      <c r="K26" s="22" t="s">
        <v>51</v>
      </c>
      <c r="L26" s="22" t="s">
        <v>51</v>
      </c>
      <c r="M26" s="22"/>
      <c r="N26" s="22"/>
      <c r="O26" s="22"/>
      <c r="P26" s="2">
        <f t="shared" si="2"/>
        <v>5</v>
      </c>
      <c r="Q26" s="2">
        <f t="shared" si="3"/>
        <v>9</v>
      </c>
    </row>
  </sheetData>
  <sortState xmlns:xlrd2="http://schemas.microsoft.com/office/spreadsheetml/2017/richdata2" ref="A17:Q26">
    <sortCondition descending="1" ref="Q17:Q26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Participant Profiles</vt:lpstr>
      <vt:lpstr>UX-MAPPER (Analyzes)</vt:lpstr>
      <vt:lpstr>Q1</vt:lpstr>
      <vt:lpstr>Q2</vt:lpstr>
      <vt:lpstr>Q3</vt:lpstr>
      <vt:lpstr>Q4</vt:lpstr>
      <vt:lpstr>ATT</vt:lpstr>
      <vt:lpstr>BUGS</vt:lpstr>
      <vt:lpstr>IMPR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Nakamura</dc:creator>
  <cp:lastModifiedBy>Walter Nakamura</cp:lastModifiedBy>
  <dcterms:created xsi:type="dcterms:W3CDTF">2024-02-05T18:40:48Z</dcterms:created>
  <dcterms:modified xsi:type="dcterms:W3CDTF">2024-02-06T03:16:15Z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2022-03-29T06:46:44Z</dcterms:modified>
  <cp:revision>2</cp:revision>
  <dc:subject/>
  <dc:title/>
</cp:coreProperties>
</file>